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W:\zdo\zdo.249.zamowienia.publiczne\Przetargi\2025\1398 TK-VI.272.1.2025 Transport kolejowy (ER)\2 swz i załączniki\Załączniki do umowy\"/>
    </mc:Choice>
  </mc:AlternateContent>
  <bookViews>
    <workbookView xWindow="0" yWindow="0" windowWidth="28800" windowHeight="9900" tabRatio="602"/>
  </bookViews>
  <sheets>
    <sheet name="Załącznik nr 1a" sheetId="31" r:id="rId1"/>
  </sheets>
  <definedNames>
    <definedName name="_xlnm._FilterDatabase" localSheetId="0" hidden="1">'Załącznik nr 1a'!$A$13:$R$186</definedName>
    <definedName name="_xlnm.Print_Titles" localSheetId="0">'Załącznik nr 1a'!$12:$13</definedName>
  </definedNames>
  <calcPr calcId="162913"/>
</workbook>
</file>

<file path=xl/calcChain.xml><?xml version="1.0" encoding="utf-8"?>
<calcChain xmlns="http://schemas.openxmlformats.org/spreadsheetml/2006/main">
  <c r="N111" i="31" l="1"/>
  <c r="M114" i="31" l="1"/>
  <c r="R182" i="31" l="1"/>
  <c r="P182" i="31"/>
  <c r="N182" i="31"/>
  <c r="R181" i="31"/>
  <c r="P181" i="31"/>
  <c r="N181" i="31"/>
  <c r="R180" i="31"/>
  <c r="P180" i="31"/>
  <c r="N180" i="31"/>
  <c r="R179" i="31"/>
  <c r="P179" i="31"/>
  <c r="N179" i="31"/>
  <c r="R178" i="31"/>
  <c r="P178" i="31"/>
  <c r="N178" i="31"/>
  <c r="R177" i="31"/>
  <c r="P177" i="31"/>
  <c r="N177" i="31"/>
  <c r="R176" i="31"/>
  <c r="P176" i="31"/>
  <c r="N176" i="31"/>
  <c r="R175" i="31"/>
  <c r="P175" i="31"/>
  <c r="N175" i="31"/>
  <c r="R174" i="31"/>
  <c r="P174" i="31"/>
  <c r="N174" i="31"/>
  <c r="R173" i="31"/>
  <c r="P173" i="31"/>
  <c r="N173" i="31"/>
  <c r="R172" i="31"/>
  <c r="P172" i="31"/>
  <c r="N172" i="31"/>
  <c r="R171" i="31"/>
  <c r="P171" i="31"/>
  <c r="N171" i="31"/>
  <c r="R170" i="31"/>
  <c r="P170" i="31"/>
  <c r="N170" i="31"/>
  <c r="R169" i="31"/>
  <c r="P169" i="31"/>
  <c r="N169" i="31"/>
  <c r="R168" i="31"/>
  <c r="P168" i="31"/>
  <c r="N168" i="31"/>
  <c r="R167" i="31"/>
  <c r="P167" i="31"/>
  <c r="N167" i="31"/>
  <c r="R166" i="31"/>
  <c r="P166" i="31"/>
  <c r="N166" i="31"/>
  <c r="R165" i="31"/>
  <c r="P165" i="31"/>
  <c r="N165" i="31"/>
  <c r="R164" i="31"/>
  <c r="P164" i="31"/>
  <c r="N164" i="31"/>
  <c r="R163" i="31"/>
  <c r="P163" i="31"/>
  <c r="N163" i="31"/>
  <c r="R162" i="31"/>
  <c r="P162" i="31"/>
  <c r="N162" i="31"/>
  <c r="R161" i="31"/>
  <c r="P161" i="31"/>
  <c r="N161" i="31"/>
  <c r="R160" i="31"/>
  <c r="P160" i="31"/>
  <c r="N160" i="31"/>
  <c r="R159" i="31"/>
  <c r="P159" i="31"/>
  <c r="N159" i="31"/>
  <c r="R158" i="31"/>
  <c r="P158" i="31"/>
  <c r="N158" i="31"/>
  <c r="R157" i="31"/>
  <c r="P157" i="31"/>
  <c r="N157" i="31"/>
  <c r="R156" i="31"/>
  <c r="P156" i="31"/>
  <c r="N156" i="31"/>
  <c r="R155" i="31"/>
  <c r="P155" i="31"/>
  <c r="N155" i="31"/>
  <c r="R154" i="31"/>
  <c r="P154" i="31"/>
  <c r="N154" i="31"/>
  <c r="R153" i="31"/>
  <c r="P153" i="31"/>
  <c r="N153" i="31"/>
  <c r="R152" i="31"/>
  <c r="P152" i="31"/>
  <c r="N152" i="31"/>
  <c r="R151" i="31"/>
  <c r="P151" i="31"/>
  <c r="N151" i="31"/>
  <c r="R150" i="31"/>
  <c r="P150" i="31"/>
  <c r="N150" i="31"/>
  <c r="R149" i="31"/>
  <c r="P149" i="31"/>
  <c r="N149" i="31"/>
  <c r="R148" i="31"/>
  <c r="P148" i="31"/>
  <c r="N148" i="31"/>
  <c r="R147" i="31"/>
  <c r="P147" i="31"/>
  <c r="N147" i="31"/>
  <c r="R146" i="31"/>
  <c r="P146" i="31"/>
  <c r="N146" i="31"/>
  <c r="R145" i="31"/>
  <c r="P145" i="31"/>
  <c r="M145" i="31"/>
  <c r="N145" i="31" s="1"/>
  <c r="R144" i="31"/>
  <c r="P144" i="31"/>
  <c r="N144" i="31"/>
  <c r="R143" i="31"/>
  <c r="P143" i="31"/>
  <c r="N143" i="31"/>
  <c r="R142" i="31"/>
  <c r="P142" i="31"/>
  <c r="N142" i="31"/>
  <c r="R141" i="31"/>
  <c r="P141" i="31"/>
  <c r="N141" i="31"/>
  <c r="R140" i="31"/>
  <c r="P140" i="31"/>
  <c r="N140" i="31"/>
  <c r="R139" i="31"/>
  <c r="P139" i="31"/>
  <c r="N139" i="31"/>
  <c r="R138" i="31"/>
  <c r="P138" i="31"/>
  <c r="N138" i="31"/>
  <c r="R137" i="31"/>
  <c r="P137" i="31"/>
  <c r="N137" i="31"/>
  <c r="R136" i="31"/>
  <c r="P136" i="31"/>
  <c r="N136" i="31"/>
  <c r="R135" i="31"/>
  <c r="P135" i="31"/>
  <c r="N135" i="31"/>
  <c r="R134" i="31"/>
  <c r="P134" i="31"/>
  <c r="N134" i="31"/>
  <c r="R133" i="31"/>
  <c r="P133" i="31"/>
  <c r="N133" i="31"/>
  <c r="R132" i="31"/>
  <c r="P132" i="31"/>
  <c r="N132" i="31"/>
  <c r="R131" i="31"/>
  <c r="P131" i="31"/>
  <c r="N131" i="31"/>
  <c r="R130" i="31"/>
  <c r="P130" i="31"/>
  <c r="N130" i="31"/>
  <c r="R129" i="31"/>
  <c r="P129" i="31"/>
  <c r="N129" i="31"/>
  <c r="R128" i="31"/>
  <c r="P128" i="31"/>
  <c r="N128" i="31"/>
  <c r="R127" i="31"/>
  <c r="P127" i="31"/>
  <c r="N127" i="31"/>
  <c r="R126" i="31"/>
  <c r="P126" i="31"/>
  <c r="N126" i="31"/>
  <c r="R125" i="31"/>
  <c r="P125" i="31"/>
  <c r="N125" i="31"/>
  <c r="R124" i="31"/>
  <c r="P124" i="31"/>
  <c r="N124" i="31"/>
  <c r="R123" i="31"/>
  <c r="P123" i="31"/>
  <c r="N123" i="31"/>
  <c r="R122" i="31"/>
  <c r="P122" i="31"/>
  <c r="N122" i="31"/>
  <c r="R121" i="31"/>
  <c r="P121" i="31"/>
  <c r="N121" i="31"/>
  <c r="R120" i="31"/>
  <c r="P120" i="31"/>
  <c r="N120" i="31"/>
  <c r="R119" i="31"/>
  <c r="P119" i="31"/>
  <c r="N119" i="31"/>
  <c r="R118" i="31"/>
  <c r="P118" i="31"/>
  <c r="N118" i="31"/>
  <c r="R117" i="31"/>
  <c r="P117" i="31"/>
  <c r="N117" i="31"/>
  <c r="R116" i="31"/>
  <c r="P116" i="31"/>
  <c r="N116" i="31"/>
  <c r="R115" i="31"/>
  <c r="P115" i="31"/>
  <c r="N115" i="31"/>
  <c r="R114" i="31"/>
  <c r="P114" i="31"/>
  <c r="N114" i="31"/>
  <c r="R113" i="31"/>
  <c r="P113" i="31"/>
  <c r="N113" i="31"/>
  <c r="R112" i="31"/>
  <c r="P112" i="31"/>
  <c r="N112" i="31"/>
  <c r="R110" i="31"/>
  <c r="P110" i="31"/>
  <c r="N110" i="31"/>
  <c r="R109" i="31"/>
  <c r="P109" i="31"/>
  <c r="N109" i="31"/>
  <c r="R108" i="31"/>
  <c r="P108" i="31"/>
  <c r="N108" i="31"/>
  <c r="R107" i="31"/>
  <c r="P107" i="31"/>
  <c r="N107" i="31"/>
  <c r="R106" i="31"/>
  <c r="P106" i="31"/>
  <c r="N106" i="31"/>
  <c r="R105" i="31"/>
  <c r="P105" i="31"/>
  <c r="N105" i="31"/>
  <c r="R104" i="31"/>
  <c r="P104" i="31"/>
  <c r="N104" i="31"/>
  <c r="R103" i="31"/>
  <c r="P103" i="31"/>
  <c r="N103" i="31"/>
  <c r="R102" i="31"/>
  <c r="P102" i="31"/>
  <c r="N102" i="31"/>
  <c r="R101" i="31"/>
  <c r="P101" i="31"/>
  <c r="N101" i="31"/>
  <c r="R100" i="31"/>
  <c r="P100" i="31"/>
  <c r="N100" i="31"/>
  <c r="R99" i="31"/>
  <c r="P99" i="31"/>
  <c r="N99" i="31"/>
  <c r="R98" i="31"/>
  <c r="P98" i="31"/>
  <c r="N98" i="31"/>
  <c r="R97" i="31"/>
  <c r="P97" i="31"/>
  <c r="N97" i="31"/>
  <c r="R96" i="31"/>
  <c r="P96" i="31"/>
  <c r="N96" i="31"/>
  <c r="R95" i="31"/>
  <c r="P95" i="31"/>
  <c r="N95" i="31"/>
  <c r="R94" i="31"/>
  <c r="P94" i="31"/>
  <c r="N94" i="31"/>
  <c r="R93" i="31"/>
  <c r="P93" i="31"/>
  <c r="N93" i="31"/>
  <c r="R92" i="31"/>
  <c r="P92" i="31"/>
  <c r="N92" i="31"/>
  <c r="R91" i="31"/>
  <c r="P91" i="31"/>
  <c r="N91" i="31"/>
  <c r="R90" i="31"/>
  <c r="P90" i="31"/>
  <c r="N90" i="31"/>
  <c r="R89" i="31"/>
  <c r="P89" i="31"/>
  <c r="N89" i="31"/>
  <c r="R88" i="31"/>
  <c r="P88" i="31"/>
  <c r="N88" i="31"/>
  <c r="R87" i="31"/>
  <c r="P87" i="31"/>
  <c r="N87" i="31"/>
  <c r="R86" i="31"/>
  <c r="P86" i="31"/>
  <c r="N86" i="31"/>
  <c r="R85" i="31"/>
  <c r="P85" i="31"/>
  <c r="N85" i="31"/>
  <c r="R84" i="31"/>
  <c r="P84" i="31"/>
  <c r="N84" i="31"/>
  <c r="R83" i="31"/>
  <c r="P83" i="31"/>
  <c r="N83" i="31"/>
  <c r="R82" i="31"/>
  <c r="P82" i="31"/>
  <c r="N82" i="31"/>
  <c r="R81" i="31"/>
  <c r="P81" i="31"/>
  <c r="N81" i="31"/>
  <c r="R80" i="31"/>
  <c r="P80" i="31"/>
  <c r="N80" i="31"/>
  <c r="R79" i="31"/>
  <c r="P79" i="31"/>
  <c r="N79" i="31"/>
  <c r="R78" i="31"/>
  <c r="P78" i="31"/>
  <c r="N78" i="31"/>
  <c r="R77" i="31"/>
  <c r="P77" i="31"/>
  <c r="N77" i="31"/>
  <c r="R76" i="31"/>
  <c r="P76" i="31"/>
  <c r="N76" i="31"/>
  <c r="R75" i="31"/>
  <c r="P75" i="31"/>
  <c r="N75" i="31"/>
  <c r="R74" i="31"/>
  <c r="P74" i="31"/>
  <c r="N74" i="31"/>
  <c r="R73" i="31"/>
  <c r="P73" i="31"/>
  <c r="N73" i="31"/>
  <c r="R72" i="31"/>
  <c r="P72" i="31"/>
  <c r="N72" i="31"/>
  <c r="R71" i="31"/>
  <c r="P71" i="31"/>
  <c r="N71" i="31"/>
  <c r="R70" i="31"/>
  <c r="P70" i="31"/>
  <c r="N70" i="31"/>
  <c r="R69" i="31"/>
  <c r="P69" i="31"/>
  <c r="N69" i="31"/>
  <c r="R68" i="31"/>
  <c r="P68" i="31"/>
  <c r="N68" i="31"/>
  <c r="R67" i="31"/>
  <c r="P67" i="31"/>
  <c r="N67" i="31"/>
  <c r="R66" i="31"/>
  <c r="P66" i="31"/>
  <c r="N66" i="31"/>
  <c r="R65" i="31"/>
  <c r="P65" i="31"/>
  <c r="N65" i="31"/>
  <c r="R64" i="31"/>
  <c r="P64" i="31"/>
  <c r="N64" i="31"/>
  <c r="R63" i="31"/>
  <c r="P63" i="31"/>
  <c r="N63" i="31"/>
  <c r="R62" i="31"/>
  <c r="P62" i="31"/>
  <c r="N62" i="31"/>
  <c r="R61" i="31"/>
  <c r="P61" i="31"/>
  <c r="N61" i="31"/>
  <c r="R60" i="31"/>
  <c r="P60" i="31"/>
  <c r="N60" i="31"/>
  <c r="R59" i="31"/>
  <c r="P59" i="31"/>
  <c r="N59" i="31"/>
  <c r="R58" i="31"/>
  <c r="P58" i="31"/>
  <c r="N58" i="31"/>
  <c r="R57" i="31"/>
  <c r="P57" i="31"/>
  <c r="N57" i="31"/>
  <c r="R56" i="31"/>
  <c r="P56" i="31"/>
  <c r="N56" i="31"/>
  <c r="R55" i="31"/>
  <c r="P55" i="31"/>
  <c r="N55" i="31"/>
  <c r="R54" i="31"/>
  <c r="P54" i="31"/>
  <c r="N54" i="31"/>
  <c r="R53" i="31"/>
  <c r="P53" i="31"/>
  <c r="N53" i="31"/>
  <c r="R52" i="31"/>
  <c r="P52" i="31"/>
  <c r="N52" i="31"/>
  <c r="R51" i="31"/>
  <c r="P51" i="31"/>
  <c r="N51" i="31"/>
  <c r="R50" i="31"/>
  <c r="P50" i="31"/>
  <c r="N50" i="31"/>
  <c r="R49" i="31"/>
  <c r="P49" i="31"/>
  <c r="N49" i="31"/>
  <c r="R48" i="31"/>
  <c r="P48" i="31"/>
  <c r="N48" i="31"/>
  <c r="R47" i="31"/>
  <c r="P47" i="31"/>
  <c r="N47" i="31"/>
  <c r="R46" i="31"/>
  <c r="P46" i="31"/>
  <c r="N46" i="31"/>
  <c r="R45" i="31"/>
  <c r="P45" i="31"/>
  <c r="N45" i="31"/>
  <c r="R44" i="31"/>
  <c r="P44" i="31"/>
  <c r="N44" i="31"/>
  <c r="R43" i="31"/>
  <c r="P43" i="31"/>
  <c r="N43" i="31"/>
  <c r="R42" i="31"/>
  <c r="P42" i="31"/>
  <c r="N42" i="31"/>
  <c r="R41" i="31"/>
  <c r="P41" i="31"/>
  <c r="N41" i="31"/>
  <c r="R40" i="31"/>
  <c r="P40" i="31"/>
  <c r="N40" i="31"/>
  <c r="R39" i="31"/>
  <c r="P39" i="31"/>
  <c r="N39" i="31"/>
  <c r="R38" i="31"/>
  <c r="P38" i="31"/>
  <c r="N38" i="31"/>
  <c r="R37" i="31"/>
  <c r="P37" i="31"/>
  <c r="N37" i="31"/>
  <c r="R36" i="31"/>
  <c r="P36" i="31"/>
  <c r="N36" i="31"/>
  <c r="R35" i="31"/>
  <c r="P35" i="31"/>
  <c r="N35" i="31"/>
  <c r="R34" i="31"/>
  <c r="P34" i="31"/>
  <c r="N34" i="31"/>
  <c r="R33" i="31"/>
  <c r="P33" i="31"/>
  <c r="N33" i="31"/>
  <c r="R32" i="31"/>
  <c r="P32" i="31"/>
  <c r="N32" i="31"/>
  <c r="R31" i="31"/>
  <c r="P31" i="31"/>
  <c r="N31" i="31"/>
  <c r="R30" i="31"/>
  <c r="P30" i="31"/>
  <c r="N30" i="31"/>
  <c r="R29" i="31"/>
  <c r="P29" i="31"/>
  <c r="N29" i="31"/>
  <c r="R28" i="31"/>
  <c r="P28" i="31"/>
  <c r="N28" i="31"/>
  <c r="R27" i="31"/>
  <c r="P27" i="31"/>
  <c r="N27" i="31"/>
  <c r="R26" i="31"/>
  <c r="P26" i="31"/>
  <c r="N26" i="31"/>
  <c r="R25" i="31"/>
  <c r="P25" i="31"/>
  <c r="N25" i="31"/>
  <c r="R24" i="31"/>
  <c r="P24" i="31"/>
  <c r="N24" i="31"/>
  <c r="R23" i="31"/>
  <c r="P23" i="31"/>
  <c r="N23" i="31"/>
  <c r="R22" i="31"/>
  <c r="P22" i="31"/>
  <c r="N22" i="31"/>
  <c r="R21" i="31"/>
  <c r="P21" i="31"/>
  <c r="N21" i="31"/>
  <c r="R20" i="31"/>
  <c r="P20" i="31"/>
  <c r="N20" i="31"/>
  <c r="R19" i="31"/>
  <c r="P19" i="31"/>
  <c r="N19" i="31"/>
  <c r="R18" i="31"/>
  <c r="P18" i="31"/>
  <c r="N18" i="31"/>
  <c r="R17" i="31"/>
  <c r="P17" i="31"/>
  <c r="N17" i="31"/>
  <c r="R16" i="31"/>
  <c r="P16" i="31"/>
  <c r="N16" i="31"/>
  <c r="R15" i="31"/>
  <c r="P15" i="31"/>
  <c r="N15" i="31"/>
  <c r="R14" i="31"/>
  <c r="P14" i="31"/>
  <c r="N14" i="31"/>
  <c r="Q9" i="31"/>
  <c r="Q185" i="31" s="1"/>
  <c r="O9" i="31"/>
  <c r="O185" i="31" s="1"/>
  <c r="M9" i="31"/>
  <c r="M185" i="31" s="1"/>
  <c r="F9" i="31"/>
  <c r="Q8" i="31"/>
  <c r="Q184" i="31" s="1"/>
  <c r="O8" i="31"/>
  <c r="O184" i="31" s="1"/>
  <c r="F8" i="31"/>
  <c r="Q7" i="31"/>
  <c r="O7" i="31"/>
  <c r="F7" i="31"/>
  <c r="N9" i="31" l="1"/>
  <c r="N185" i="31" s="1"/>
  <c r="P8" i="31"/>
  <c r="P184" i="31" s="1"/>
  <c r="N7" i="31"/>
  <c r="N183" i="31" s="1"/>
  <c r="M8" i="31"/>
  <c r="M184" i="31" s="1"/>
  <c r="P9" i="31"/>
  <c r="P185" i="31" s="1"/>
  <c r="P7" i="31"/>
  <c r="P183" i="31" s="1"/>
  <c r="N8" i="31"/>
  <c r="N184" i="31" s="1"/>
  <c r="R9" i="31"/>
  <c r="R185" i="31" s="1"/>
  <c r="R8" i="31"/>
  <c r="R184" i="31" s="1"/>
  <c r="R7" i="31"/>
  <c r="R183" i="31" s="1"/>
  <c r="F10" i="31"/>
  <c r="O10" i="31"/>
  <c r="Q10" i="31"/>
  <c r="O183" i="31"/>
  <c r="O186" i="31" s="1"/>
  <c r="Q183" i="31"/>
  <c r="Q186" i="31" s="1"/>
  <c r="M7" i="31" l="1"/>
  <c r="M183" i="31" s="1"/>
  <c r="M186" i="31" s="1"/>
  <c r="N186" i="31"/>
  <c r="P10" i="31"/>
  <c r="R186" i="31"/>
  <c r="P186" i="31"/>
  <c r="N10" i="31"/>
  <c r="R10" i="31"/>
  <c r="M10" i="31" l="1"/>
</calcChain>
</file>

<file path=xl/sharedStrings.xml><?xml version="1.0" encoding="utf-8"?>
<sst xmlns="http://schemas.openxmlformats.org/spreadsheetml/2006/main" count="869" uniqueCount="170">
  <si>
    <t>Razem</t>
  </si>
  <si>
    <t>Termin kursowania</t>
  </si>
  <si>
    <t>Godz. odj.</t>
  </si>
  <si>
    <t>Godz. przyj.</t>
  </si>
  <si>
    <t>Stacja początkowa</t>
  </si>
  <si>
    <t>Stacja końcowa</t>
  </si>
  <si>
    <t>Nr pociągu</t>
  </si>
  <si>
    <t>Nazwa pociągu</t>
  </si>
  <si>
    <t>Załącznik</t>
  </si>
  <si>
    <t>Praca eksploatacyjna w województwie [pockm]</t>
  </si>
  <si>
    <t>Praca eksploatacyjnaw województwie w dobie [pockm]</t>
  </si>
  <si>
    <t>Praca eksploatacyjnaw województwie w okresie realizacji umowy [pockm]</t>
  </si>
  <si>
    <t>34300/1</t>
  </si>
  <si>
    <t xml:space="preserve">43304/5 </t>
  </si>
  <si>
    <t>43316/7</t>
  </si>
  <si>
    <t>43320/1</t>
  </si>
  <si>
    <t>34312/3</t>
  </si>
  <si>
    <t>34316/7</t>
  </si>
  <si>
    <t>SKA 2</t>
  </si>
  <si>
    <t>34304/5</t>
  </si>
  <si>
    <t>GUBAŁÓWKA</t>
  </si>
  <si>
    <t>PODHALE</t>
  </si>
  <si>
    <t>LESKOWIEC</t>
  </si>
  <si>
    <t>BESKIDEK</t>
  </si>
  <si>
    <t>BIAŁA</t>
  </si>
  <si>
    <t>WANDA</t>
  </si>
  <si>
    <t xml:space="preserve">PODHALAŃSKA KOLEJ REGIONALNA </t>
  </si>
  <si>
    <t>Katowice</t>
  </si>
  <si>
    <t>Kraków Gł.</t>
  </si>
  <si>
    <t xml:space="preserve">Kraków Gł. </t>
  </si>
  <si>
    <t>Sędziszów</t>
  </si>
  <si>
    <t>Tarnów</t>
  </si>
  <si>
    <t xml:space="preserve">Katowice               </t>
  </si>
  <si>
    <t>Krzeszowice</t>
  </si>
  <si>
    <t>Trzebinia</t>
  </si>
  <si>
    <t xml:space="preserve">Sucha Beskidzka </t>
  </si>
  <si>
    <t>Nowy Targ</t>
  </si>
  <si>
    <t>Sucha Beskidzka</t>
  </si>
  <si>
    <t>Żywiec</t>
  </si>
  <si>
    <t>Wadowice</t>
  </si>
  <si>
    <t>Gorlice</t>
  </si>
  <si>
    <t>Jasło</t>
  </si>
  <si>
    <t>Nowy Sącz</t>
  </si>
  <si>
    <t>Piwniczna</t>
  </si>
  <si>
    <t>Muszyna</t>
  </si>
  <si>
    <t>Olkusz</t>
  </si>
  <si>
    <t xml:space="preserve">Sędziszów </t>
  </si>
  <si>
    <t>15:30</t>
  </si>
  <si>
    <t>Wolbrom</t>
  </si>
  <si>
    <t>FRANCESCO NULLO</t>
  </si>
  <si>
    <t>JURAJSKI</t>
  </si>
  <si>
    <t>JADWIGA</t>
  </si>
  <si>
    <t>RABSZTYN</t>
  </si>
  <si>
    <t>GWAREK OLKUSKI</t>
  </si>
  <si>
    <t>21:00</t>
  </si>
  <si>
    <t xml:space="preserve">Zakopane </t>
  </si>
  <si>
    <t>10:42</t>
  </si>
  <si>
    <t>30809/8</t>
  </si>
  <si>
    <t>Krynica-Zdrój</t>
  </si>
  <si>
    <t>30590/1</t>
  </si>
  <si>
    <t>30594/5</t>
  </si>
  <si>
    <t>17:31</t>
  </si>
  <si>
    <t>SKA 3</t>
  </si>
  <si>
    <t>20:08</t>
  </si>
  <si>
    <t>17:00</t>
  </si>
  <si>
    <t>23:59</t>
  </si>
  <si>
    <t>PIĘĆ STAWÓW</t>
  </si>
  <si>
    <t xml:space="preserve">KASPROWY </t>
  </si>
  <si>
    <t>JANOSIK</t>
  </si>
  <si>
    <t xml:space="preserve"> RYSY</t>
  </si>
  <si>
    <t>13:40</t>
  </si>
  <si>
    <t>23:34</t>
  </si>
  <si>
    <t>18:57</t>
  </si>
  <si>
    <t>LACH</t>
  </si>
  <si>
    <t>DOLINA POPRADU</t>
  </si>
  <si>
    <t>43800/1</t>
  </si>
  <si>
    <t>34800/1</t>
  </si>
  <si>
    <t xml:space="preserve">Kraków Gł.                                      </t>
  </si>
  <si>
    <t>KAROLINKA</t>
  </si>
  <si>
    <t>BOLEK I LOLEK</t>
  </si>
  <si>
    <t>JAWORZYNA</t>
  </si>
  <si>
    <t>NIKIFOR</t>
  </si>
  <si>
    <t>Lp.</t>
  </si>
  <si>
    <t xml:space="preserve"> 34056/7     </t>
  </si>
  <si>
    <t>34062/3</t>
  </si>
  <si>
    <t>34328/9</t>
  </si>
  <si>
    <t>43058/9</t>
  </si>
  <si>
    <t>43328/9</t>
  </si>
  <si>
    <t>43330/1</t>
  </si>
  <si>
    <t>30588/9</t>
  </si>
  <si>
    <t>30816/7</t>
  </si>
  <si>
    <t>codziennie</t>
  </si>
  <si>
    <t>30592/3</t>
  </si>
  <si>
    <t>Kraków Płaszów</t>
  </si>
  <si>
    <t>12:20</t>
  </si>
  <si>
    <t>15:00</t>
  </si>
  <si>
    <t>19:45</t>
  </si>
  <si>
    <t>20:42</t>
  </si>
  <si>
    <t>Bielsko-Biała Gł.</t>
  </si>
  <si>
    <t>10:34</t>
  </si>
  <si>
    <t>11:49</t>
  </si>
  <si>
    <t>19:01</t>
  </si>
  <si>
    <t>21:41</t>
  </si>
  <si>
    <t>23:55</t>
  </si>
  <si>
    <t>23:41</t>
  </si>
  <si>
    <t>11:19</t>
  </si>
  <si>
    <t>22:47</t>
  </si>
  <si>
    <t>Stróże</t>
  </si>
  <si>
    <t>11:50</t>
  </si>
  <si>
    <t>15:21</t>
  </si>
  <si>
    <t>19:52</t>
  </si>
  <si>
    <t>21:42</t>
  </si>
  <si>
    <t>22:28</t>
  </si>
  <si>
    <t>10:06</t>
  </si>
  <si>
    <t>00:27</t>
  </si>
  <si>
    <t>10:50</t>
  </si>
  <si>
    <t>13:23</t>
  </si>
  <si>
    <t>16:27</t>
  </si>
  <si>
    <t>21:14</t>
  </si>
  <si>
    <t>23:23</t>
  </si>
  <si>
    <t>codziennie opr. (7)</t>
  </si>
  <si>
    <t xml:space="preserve">codziennie </t>
  </si>
  <si>
    <t>codziennie opr. (6)</t>
  </si>
  <si>
    <t>43054/5</t>
  </si>
  <si>
    <t>Bobowa</t>
  </si>
  <si>
    <t>Liczba pociągów [poc]</t>
  </si>
  <si>
    <t>PILSKO</t>
  </si>
  <si>
    <t xml:space="preserve">STOJAŁOWSKI   </t>
  </si>
  <si>
    <t>SŁOMKA</t>
  </si>
  <si>
    <t>NOWY</t>
  </si>
  <si>
    <t>K46</t>
  </si>
  <si>
    <t>Limanowa</t>
  </si>
  <si>
    <t>K2</t>
  </si>
  <si>
    <t>K3</t>
  </si>
  <si>
    <t xml:space="preserve"> 13:30</t>
  </si>
  <si>
    <t>K33</t>
  </si>
  <si>
    <t>K5</t>
  </si>
  <si>
    <t>K44</t>
  </si>
  <si>
    <t>K51</t>
  </si>
  <si>
    <t>18.00</t>
  </si>
  <si>
    <t>17.50</t>
  </si>
  <si>
    <t>18.50</t>
  </si>
  <si>
    <t>K52</t>
  </si>
  <si>
    <t>K71</t>
  </si>
  <si>
    <t>K7</t>
  </si>
  <si>
    <t>codziennie
 opr. 24, 25, 31 XII, 27, 28 III</t>
  </si>
  <si>
    <t>codziennie opr.
25, 26 XII, 1 I, 28, 29 III</t>
  </si>
  <si>
    <t>kursuje w (D) opr. 28 V, 12 XI</t>
  </si>
  <si>
    <t>kursuje w (C) dodatkowo kursuje 28 V, 12 XI</t>
  </si>
  <si>
    <t>kursuje w (5) do 25 VI i od 8 X 
opr. 25 XII, 1 I, 26 III, 28 V, 12 XI
dodatkowo kursuje 25 III, 26 V, 10 XI</t>
  </si>
  <si>
    <t>codziennie opr. (6)
 i opr. 24, 25 XII, 28 III</t>
  </si>
  <si>
    <t>codziennie opr. (7)
 i opr. 25,26 XII, 29 III</t>
  </si>
  <si>
    <t>Liczba dni kursowania w roku 2026/2027</t>
  </si>
  <si>
    <t>Praca eksploatacyjnaw województwie w roku 2026/2027 [pockm]</t>
  </si>
  <si>
    <t>Numer pakietu</t>
  </si>
  <si>
    <t>Razem pociągi z pakietu 1</t>
  </si>
  <si>
    <t>RAZEM</t>
  </si>
  <si>
    <t>Razem pociągi z pakietu 2</t>
  </si>
  <si>
    <t>Razem pociągi z pakietu 3</t>
  </si>
  <si>
    <t>Praca eksploatacyjna w województwie małopolskim [pockm]</t>
  </si>
  <si>
    <t>Praca eksploatacyjna w województwie ościennym do 30 km od granicy [pockm]</t>
  </si>
  <si>
    <t>Praca eksploatacyjna w województwie ościennym dalsza część [pockm]</t>
  </si>
  <si>
    <t>Rozkład jazdy dla Okresu Rozliczeniowego 2026/2027</t>
  </si>
  <si>
    <t>1a</t>
  </si>
  <si>
    <t>Minimalna liczba miejsc siedzących 
w taborze</t>
  </si>
  <si>
    <t>Rabka Zaryte</t>
  </si>
  <si>
    <t>43704/5</t>
  </si>
  <si>
    <t>Załącznik nr 1a do Umowy</t>
  </si>
  <si>
    <t>* Na potrzeby realizacji Umowy praca eksploatacyjna na linii komunikacyjnej K33, relacja Kraków Główny - Olkusz - Wolbrom, traktowana będzie jako wykonywana wyłącznie na terenie Województwa Małopolskiego</t>
  </si>
  <si>
    <t>Linia komunikacyjna*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</si>
</sst>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h:mm;@"/>
  </numFmts>
  <fonts count="35">
    <font>
      <sz val="10"/>
      <name val="Arial CE"/>
      <charset val="238"/>
    </font>
    <font>
      <sz val="9"/>
      <name val="Arial PL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sz val="9"/>
      <name val="Arial CE"/>
      <charset val="238"/>
    </font>
    <font>
      <sz val="12"/>
      <name val="Arial CE"/>
      <charset val="238"/>
    </font>
    <font>
      <sz val="22"/>
      <name val="Arial CE"/>
      <charset val="238"/>
    </font>
    <font>
      <b/>
      <sz val="10"/>
      <name val="Arial CE"/>
      <charset val="238"/>
    </font>
    <font>
      <b/>
      <sz val="11"/>
      <name val="Arial CE"/>
      <charset val="238"/>
    </font>
    <font>
      <sz val="10"/>
      <name val="Arial CE"/>
      <charset val="238"/>
    </font>
    <font>
      <sz val="10"/>
      <color indexed="8"/>
      <name val="MS Sans Serif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sz val="11"/>
      <color indexed="8"/>
      <name val="Czcionka tekstu podstawowego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10"/>
      <name val="MS Sans Serif"/>
      <family val="2"/>
      <charset val="238"/>
    </font>
    <font>
      <b/>
      <sz val="9"/>
      <name val="Arial"/>
      <family val="2"/>
      <charset val="238"/>
    </font>
    <font>
      <strike/>
      <sz val="10"/>
      <name val="Arial CE"/>
      <charset val="238"/>
    </font>
    <font>
      <sz val="8"/>
      <name val="Arial"/>
      <family val="2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9">
    <xf numFmtId="0" fontId="0" fillId="0" borderId="0"/>
    <xf numFmtId="0" fontId="10" fillId="0" borderId="0"/>
    <xf numFmtId="0" fontId="11" fillId="0" borderId="0"/>
    <xf numFmtId="0" fontId="9" fillId="0" borderId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7" borderId="0" applyNumberFormat="0" applyBorder="0" applyAlignment="0" applyProtection="0"/>
    <xf numFmtId="0" fontId="13" fillId="10" borderId="0" applyNumberFormat="0" applyBorder="0" applyAlignment="0" applyProtection="0"/>
    <xf numFmtId="0" fontId="13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5" fillId="9" borderId="13" applyNumberFormat="0" applyAlignment="0" applyProtection="0"/>
    <xf numFmtId="0" fontId="16" fillId="22" borderId="14" applyNumberFormat="0" applyAlignment="0" applyProtection="0"/>
    <xf numFmtId="0" fontId="17" fillId="6" borderId="0" applyNumberFormat="0" applyBorder="0" applyAlignment="0" applyProtection="0"/>
    <xf numFmtId="0" fontId="18" fillId="0" borderId="15" applyNumberFormat="0" applyFill="0" applyAlignment="0" applyProtection="0"/>
    <xf numFmtId="0" fontId="19" fillId="23" borderId="16" applyNumberFormat="0" applyAlignment="0" applyProtection="0"/>
    <xf numFmtId="0" fontId="20" fillId="0" borderId="17" applyNumberFormat="0" applyFill="0" applyAlignment="0" applyProtection="0"/>
    <xf numFmtId="0" fontId="21" fillId="0" borderId="18" applyNumberFormat="0" applyFill="0" applyAlignment="0" applyProtection="0"/>
    <xf numFmtId="0" fontId="22" fillId="0" borderId="19" applyNumberFormat="0" applyFill="0" applyAlignment="0" applyProtection="0"/>
    <xf numFmtId="0" fontId="22" fillId="0" borderId="0" applyNumberFormat="0" applyFill="0" applyBorder="0" applyAlignment="0" applyProtection="0"/>
    <xf numFmtId="0" fontId="23" fillId="24" borderId="0" applyNumberFormat="0" applyBorder="0" applyAlignment="0" applyProtection="0"/>
    <xf numFmtId="0" fontId="24" fillId="0" borderId="0" applyBorder="0" applyProtection="0"/>
    <xf numFmtId="0" fontId="25" fillId="22" borderId="13" applyNumberFormat="0" applyAlignment="0" applyProtection="0"/>
    <xf numFmtId="0" fontId="26" fillId="0" borderId="20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9" fillId="25" borderId="21" applyNumberFormat="0" applyFont="0" applyAlignment="0" applyProtection="0"/>
    <xf numFmtId="0" fontId="30" fillId="5" borderId="0" applyNumberFormat="0" applyBorder="0" applyAlignment="0" applyProtection="0"/>
    <xf numFmtId="0" fontId="11" fillId="0" borderId="0"/>
    <xf numFmtId="0" fontId="31" fillId="0" borderId="0"/>
    <xf numFmtId="0" fontId="31" fillId="0" borderId="0"/>
  </cellStyleXfs>
  <cellXfs count="90">
    <xf numFmtId="0" fontId="0" fillId="0" borderId="0" xfId="0"/>
    <xf numFmtId="0" fontId="7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4" fillId="3" borderId="1" xfId="0" applyNumberFormat="1" applyFont="1" applyFill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3" fontId="4" fillId="0" borderId="0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12" fillId="0" borderId="0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3" fontId="12" fillId="0" borderId="1" xfId="1" applyNumberFormat="1" applyFont="1" applyFill="1" applyBorder="1" applyAlignment="1">
      <alignment horizontal="center" vertical="center" wrapText="1"/>
    </xf>
    <xf numFmtId="0" fontId="12" fillId="0" borderId="1" xfId="2" applyNumberFormat="1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165" fontId="12" fillId="0" borderId="1" xfId="1" applyNumberFormat="1" applyFont="1" applyFill="1" applyBorder="1" applyAlignment="1">
      <alignment horizontal="center" vertical="center" wrapText="1"/>
    </xf>
    <xf numFmtId="165" fontId="12" fillId="0" borderId="1" xfId="3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0" fontId="12" fillId="0" borderId="1" xfId="3" applyNumberFormat="1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49" fontId="12" fillId="0" borderId="0" xfId="2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4" fillId="0" borderId="4" xfId="0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164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65" fontId="12" fillId="0" borderId="1" xfId="2" applyNumberFormat="1" applyFont="1" applyFill="1" applyBorder="1" applyAlignment="1">
      <alignment horizontal="center" vertical="center" wrapText="1"/>
    </xf>
    <xf numFmtId="0" fontId="12" fillId="0" borderId="1" xfId="1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vertical="center"/>
    </xf>
    <xf numFmtId="164" fontId="12" fillId="2" borderId="1" xfId="0" applyNumberFormat="1" applyFont="1" applyFill="1" applyBorder="1" applyAlignment="1">
      <alignment horizontal="right" vertical="center"/>
    </xf>
    <xf numFmtId="164" fontId="12" fillId="2" borderId="4" xfId="0" applyNumberFormat="1" applyFont="1" applyFill="1" applyBorder="1" applyAlignment="1">
      <alignment horizontal="right" vertical="center"/>
    </xf>
    <xf numFmtId="164" fontId="4" fillId="0" borderId="4" xfId="0" applyNumberFormat="1" applyFont="1" applyFill="1" applyBorder="1" applyAlignment="1">
      <alignment horizontal="right" vertical="center"/>
    </xf>
    <xf numFmtId="164" fontId="4" fillId="2" borderId="4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/>
    </xf>
    <xf numFmtId="164" fontId="12" fillId="0" borderId="1" xfId="1" applyNumberFormat="1" applyFont="1" applyFill="1" applyBorder="1" applyAlignment="1">
      <alignment horizontal="right" vertical="center"/>
    </xf>
    <xf numFmtId="164" fontId="12" fillId="0" borderId="4" xfId="2" applyNumberFormat="1" applyFont="1" applyFill="1" applyBorder="1" applyAlignment="1">
      <alignment horizontal="right" vertical="center" wrapText="1"/>
    </xf>
    <xf numFmtId="164" fontId="12" fillId="0" borderId="1" xfId="0" applyNumberFormat="1" applyFont="1" applyFill="1" applyBorder="1" applyAlignment="1">
      <alignment horizontal="right" vertical="center"/>
    </xf>
    <xf numFmtId="164" fontId="12" fillId="0" borderId="1" xfId="0" applyNumberFormat="1" applyFont="1" applyFill="1" applyBorder="1" applyAlignment="1">
      <alignment horizontal="right" vertical="center" wrapText="1"/>
    </xf>
    <xf numFmtId="164" fontId="12" fillId="0" borderId="1" xfId="2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vertical="center" wrapText="1"/>
    </xf>
    <xf numFmtId="0" fontId="7" fillId="0" borderId="3" xfId="0" applyFont="1" applyBorder="1" applyAlignment="1">
      <alignment vertical="center" wrapText="1"/>
    </xf>
    <xf numFmtId="1" fontId="12" fillId="0" borderId="1" xfId="2" applyNumberFormat="1" applyFont="1" applyFill="1" applyBorder="1" applyAlignment="1">
      <alignment horizontal="center" vertical="center" wrapText="1"/>
    </xf>
    <xf numFmtId="1" fontId="12" fillId="0" borderId="1" xfId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2" fillId="0" borderId="1" xfId="0" applyNumberFormat="1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right" vertical="center" wrapText="1"/>
    </xf>
    <xf numFmtId="3" fontId="4" fillId="2" borderId="1" xfId="0" applyNumberFormat="1" applyFont="1" applyFill="1" applyBorder="1" applyAlignment="1">
      <alignment horizontal="center" vertical="center"/>
    </xf>
    <xf numFmtId="0" fontId="3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8" fillId="0" borderId="7" xfId="0" applyNumberFormat="1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6" xfId="0" applyNumberFormat="1" applyFont="1" applyBorder="1" applyAlignment="1">
      <alignment horizontal="center" vertical="center" wrapText="1"/>
    </xf>
    <xf numFmtId="0" fontId="6" fillId="0" borderId="11" xfId="0" applyNumberFormat="1" applyFont="1" applyBorder="1" applyAlignment="1">
      <alignment horizontal="center" vertical="center" wrapText="1"/>
    </xf>
    <xf numFmtId="0" fontId="6" fillId="0" borderId="12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0" fillId="0" borderId="7" xfId="0" applyNumberFormat="1" applyFont="1" applyBorder="1" applyAlignment="1">
      <alignment horizontal="center" vertical="center"/>
    </xf>
    <xf numFmtId="0" fontId="0" fillId="0" borderId="8" xfId="0" applyNumberFormat="1" applyFont="1" applyBorder="1" applyAlignment="1">
      <alignment horizontal="center" vertical="center"/>
    </xf>
    <xf numFmtId="0" fontId="0" fillId="0" borderId="10" xfId="0" applyNumberFormat="1" applyFont="1" applyBorder="1" applyAlignment="1">
      <alignment horizontal="center" vertical="center"/>
    </xf>
    <xf numFmtId="0" fontId="0" fillId="0" borderId="2" xfId="0" applyNumberFormat="1" applyFont="1" applyBorder="1" applyAlignment="1">
      <alignment horizontal="center" vertical="center"/>
    </xf>
    <xf numFmtId="0" fontId="0" fillId="0" borderId="3" xfId="0" applyNumberFormat="1" applyFont="1" applyBorder="1" applyAlignment="1">
      <alignment horizontal="center" vertical="center"/>
    </xf>
    <xf numFmtId="0" fontId="0" fillId="0" borderId="6" xfId="0" applyNumberFormat="1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 wrapText="1"/>
    </xf>
    <xf numFmtId="0" fontId="12" fillId="0" borderId="11" xfId="0" applyNumberFormat="1" applyFont="1" applyFill="1" applyBorder="1" applyAlignment="1">
      <alignment horizontal="center" vertical="center" wrapText="1"/>
    </xf>
    <xf numFmtId="0" fontId="12" fillId="0" borderId="12" xfId="0" applyNumberFormat="1" applyFont="1" applyFill="1" applyBorder="1" applyAlignment="1">
      <alignment horizontal="center" vertical="center" wrapText="1"/>
    </xf>
    <xf numFmtId="0" fontId="3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32" fillId="2" borderId="1" xfId="0" applyNumberFormat="1" applyFont="1" applyFill="1" applyBorder="1" applyAlignment="1">
      <alignment horizontal="center" vertical="center"/>
    </xf>
    <xf numFmtId="0" fontId="34" fillId="0" borderId="11" xfId="0" applyNumberFormat="1" applyFont="1" applyFill="1" applyBorder="1" applyAlignment="1">
      <alignment horizontal="center" vertical="center" wrapText="1"/>
    </xf>
    <xf numFmtId="0" fontId="34" fillId="0" borderId="12" xfId="0" applyNumberFormat="1" applyFont="1" applyFill="1" applyBorder="1" applyAlignment="1">
      <alignment horizontal="center" vertical="center" wrapText="1"/>
    </xf>
  </cellXfs>
  <cellStyles count="49">
    <cellStyle name="20% - akcent 1 2" xfId="4"/>
    <cellStyle name="20% - akcent 2 2" xfId="5"/>
    <cellStyle name="20% - akcent 3 2" xfId="6"/>
    <cellStyle name="20% - akcent 4 2" xfId="7"/>
    <cellStyle name="20% - akcent 5 2" xfId="8"/>
    <cellStyle name="20% - akcent 6 2" xfId="9"/>
    <cellStyle name="40% - akcent 1 2" xfId="10"/>
    <cellStyle name="40% - akcent 2 2" xfId="11"/>
    <cellStyle name="40% - akcent 3 2" xfId="12"/>
    <cellStyle name="40% - akcent 4 2" xfId="13"/>
    <cellStyle name="40% - akcent 5 2" xfId="14"/>
    <cellStyle name="40% - akcent 6 2" xfId="15"/>
    <cellStyle name="60% - akcent 1 2" xfId="16"/>
    <cellStyle name="60% - akcent 2 2" xfId="17"/>
    <cellStyle name="60% - akcent 3 2" xfId="18"/>
    <cellStyle name="60% - akcent 4 2" xfId="19"/>
    <cellStyle name="60% - akcent 5 2" xfId="20"/>
    <cellStyle name="60% - akcent 6 2" xfId="21"/>
    <cellStyle name="Akcent 1 2" xfId="22"/>
    <cellStyle name="Akcent 2 2" xfId="23"/>
    <cellStyle name="Akcent 3 2" xfId="24"/>
    <cellStyle name="Akcent 4 2" xfId="25"/>
    <cellStyle name="Akcent 5 2" xfId="26"/>
    <cellStyle name="Akcent 6 2" xfId="27"/>
    <cellStyle name="Dane wejściowe 2" xfId="28"/>
    <cellStyle name="Dane wyjściowe 2" xfId="29"/>
    <cellStyle name="Dobre 2" xfId="30"/>
    <cellStyle name="Komórka połączona 2" xfId="31"/>
    <cellStyle name="Komórka zaznaczona 2" xfId="32"/>
    <cellStyle name="Nagłówek 1 2" xfId="33"/>
    <cellStyle name="Nagłówek 2 2" xfId="34"/>
    <cellStyle name="Nagłówek 3 2" xfId="35"/>
    <cellStyle name="Nagłówek 4 2" xfId="36"/>
    <cellStyle name="Neutralne 2" xfId="37"/>
    <cellStyle name="Normalny" xfId="0" builtinId="0"/>
    <cellStyle name="Normalny 2" xfId="38"/>
    <cellStyle name="Normalny 2 2" xfId="46"/>
    <cellStyle name="Normalny 2 3 16" xfId="47"/>
    <cellStyle name="Normalny 3 16" xfId="48"/>
    <cellStyle name="Normalny_Arkusz1_Ograniczenia . PR xls" xfId="1"/>
    <cellStyle name="Normalny_Oferta 2004 - poc. kursujące i uruch." xfId="3"/>
    <cellStyle name="Normalny_załącznik nr 1 do RJ 2004-2005 PR Kraków 22.04.04r. z poprawkami_Ograniczenia . PR xls" xfId="2"/>
    <cellStyle name="Obliczenia 2" xfId="39"/>
    <cellStyle name="Suma 2" xfId="40"/>
    <cellStyle name="Tekst objaśnienia 2" xfId="41"/>
    <cellStyle name="Tekst ostrzeżenia 2" xfId="42"/>
    <cellStyle name="Tytuł 2" xfId="43"/>
    <cellStyle name="Uwaga 2" xfId="44"/>
    <cellStyle name="Złe 2" xfId="45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6"/>
  <sheetViews>
    <sheetView tabSelected="1" workbookViewId="0">
      <selection activeCell="M13" sqref="A12:XFD13"/>
    </sheetView>
  </sheetViews>
  <sheetFormatPr defaultRowHeight="12.75"/>
  <cols>
    <col min="1" max="1" width="5.7109375" customWidth="1"/>
    <col min="2" max="2" width="10.5703125" bestFit="1" customWidth="1"/>
    <col min="3" max="3" width="13.7109375" bestFit="1" customWidth="1"/>
    <col min="4" max="4" width="13.28515625" customWidth="1"/>
    <col min="5" max="5" width="8.140625" customWidth="1"/>
    <col min="6" max="6" width="15.5703125" customWidth="1"/>
    <col min="7" max="7" width="8.7109375" customWidth="1"/>
    <col min="8" max="8" width="14.5703125" customWidth="1"/>
    <col min="9" max="9" width="9.7109375" customWidth="1"/>
    <col min="10" max="10" width="11.85546875" customWidth="1"/>
    <col min="11" max="11" width="49.85546875" customWidth="1"/>
    <col min="12" max="12" width="10.7109375" customWidth="1"/>
    <col min="13" max="18" width="15.7109375" customWidth="1"/>
  </cols>
  <sheetData>
    <row r="1" spans="1:18">
      <c r="A1" s="8"/>
      <c r="B1" s="6"/>
      <c r="C1" s="8"/>
      <c r="D1" s="6"/>
      <c r="E1" s="6"/>
      <c r="F1" s="6"/>
      <c r="G1" s="6"/>
      <c r="H1" s="6"/>
      <c r="I1" s="6"/>
      <c r="J1" s="6"/>
      <c r="K1" s="6"/>
      <c r="L1" s="1"/>
      <c r="M1" s="2"/>
      <c r="N1" s="9"/>
      <c r="O1" s="30"/>
      <c r="P1" s="30"/>
      <c r="Q1" s="30"/>
      <c r="R1" s="58" t="s">
        <v>167</v>
      </c>
    </row>
    <row r="2" spans="1:18">
      <c r="A2" s="8"/>
      <c r="B2" s="60" t="s">
        <v>8</v>
      </c>
      <c r="C2" s="8"/>
      <c r="D2" s="6"/>
      <c r="E2" s="61" t="s">
        <v>162</v>
      </c>
      <c r="F2" s="62"/>
      <c r="G2" s="62"/>
      <c r="H2" s="62"/>
      <c r="I2" s="62"/>
      <c r="J2" s="62"/>
      <c r="K2" s="62"/>
      <c r="L2" s="62"/>
      <c r="M2" s="62"/>
      <c r="N2" s="63"/>
      <c r="O2" s="30"/>
      <c r="P2" s="30"/>
      <c r="Q2" s="30"/>
      <c r="R2" s="30"/>
    </row>
    <row r="3" spans="1:18">
      <c r="A3" s="8"/>
      <c r="B3" s="60"/>
      <c r="C3" s="8"/>
      <c r="D3" s="6"/>
      <c r="E3" s="64"/>
      <c r="F3" s="65"/>
      <c r="G3" s="65"/>
      <c r="H3" s="65"/>
      <c r="I3" s="65"/>
      <c r="J3" s="65"/>
      <c r="K3" s="65"/>
      <c r="L3" s="65"/>
      <c r="M3" s="65"/>
      <c r="N3" s="66"/>
      <c r="O3" s="30"/>
      <c r="P3" s="5"/>
      <c r="Q3" s="5"/>
      <c r="R3" s="5"/>
    </row>
    <row r="4" spans="1:18">
      <c r="A4" s="8"/>
      <c r="B4" s="4"/>
      <c r="C4" s="8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30"/>
      <c r="P4" s="5"/>
      <c r="Q4" s="5"/>
      <c r="R4" s="5"/>
    </row>
    <row r="5" spans="1:18" ht="21.75" customHeight="1">
      <c r="A5" s="8"/>
      <c r="B5" s="67" t="s">
        <v>163</v>
      </c>
      <c r="C5" s="8"/>
      <c r="D5" s="6"/>
      <c r="E5" s="69" t="s">
        <v>154</v>
      </c>
      <c r="F5" s="70" t="s">
        <v>125</v>
      </c>
      <c r="G5" s="71"/>
      <c r="H5" s="72"/>
      <c r="I5" s="72"/>
      <c r="J5" s="72"/>
      <c r="K5" s="72"/>
      <c r="L5" s="73"/>
      <c r="M5" s="77" t="s">
        <v>9</v>
      </c>
      <c r="N5" s="77"/>
      <c r="O5" s="80" t="s">
        <v>160</v>
      </c>
      <c r="P5" s="80"/>
      <c r="Q5" s="80" t="s">
        <v>161</v>
      </c>
      <c r="R5" s="80"/>
    </row>
    <row r="6" spans="1:18" ht="56.25">
      <c r="A6" s="10"/>
      <c r="B6" s="68"/>
      <c r="C6" s="41"/>
      <c r="D6" s="11"/>
      <c r="E6" s="69"/>
      <c r="F6" s="70"/>
      <c r="G6" s="74"/>
      <c r="H6" s="75"/>
      <c r="I6" s="75"/>
      <c r="J6" s="75"/>
      <c r="K6" s="75"/>
      <c r="L6" s="76"/>
      <c r="M6" s="12" t="s">
        <v>10</v>
      </c>
      <c r="N6" s="28" t="s">
        <v>11</v>
      </c>
      <c r="O6" s="12" t="s">
        <v>10</v>
      </c>
      <c r="P6" s="28" t="s">
        <v>11</v>
      </c>
      <c r="Q6" s="57" t="s">
        <v>10</v>
      </c>
      <c r="R6" s="28" t="s">
        <v>11</v>
      </c>
    </row>
    <row r="7" spans="1:18">
      <c r="A7" s="48"/>
      <c r="B7" s="48"/>
      <c r="C7" s="48"/>
      <c r="D7" s="48"/>
      <c r="E7" s="13">
        <v>1</v>
      </c>
      <c r="F7" s="3">
        <f>COUNTIFS(E14:E182,E7,A14:A182,"&gt;0")</f>
        <v>88</v>
      </c>
      <c r="G7" s="81"/>
      <c r="H7" s="82"/>
      <c r="I7" s="82"/>
      <c r="J7" s="82"/>
      <c r="K7" s="82"/>
      <c r="L7" s="83"/>
      <c r="M7" s="35">
        <f ca="1">SUMIF($E$14:M$182,$E7,M$14:M$182)</f>
        <v>6449.8830000000071</v>
      </c>
      <c r="N7" s="39">
        <f ca="1">SUMIF($E$14:N$182,$E7,N$14:N$182)</f>
        <v>2167827.0800000019</v>
      </c>
      <c r="O7" s="35">
        <f ca="1">SUMIF($E$14:O$182,$E7,O$14:O$182)</f>
        <v>355.1960000000002</v>
      </c>
      <c r="P7" s="35">
        <f ca="1">SUMIF($E$14:P$182,$E7,P$14:P$182)</f>
        <v>129291.34399999994</v>
      </c>
      <c r="Q7" s="35">
        <f ca="1">SUMIF($E$14:Q$182,$E7,Q$14:Q$182)</f>
        <v>0</v>
      </c>
      <c r="R7" s="35">
        <f ca="1">SUMIF($E$14:R$182,$E7,R$14:R$182)</f>
        <v>0</v>
      </c>
    </row>
    <row r="8" spans="1:18">
      <c r="A8" s="48"/>
      <c r="B8" s="48"/>
      <c r="C8" s="48"/>
      <c r="D8" s="48"/>
      <c r="E8" s="14">
        <v>2</v>
      </c>
      <c r="F8" s="3">
        <f>COUNTIFS(E14:E182,E8,A14:A182,"&gt;=0")</f>
        <v>47</v>
      </c>
      <c r="G8" s="81"/>
      <c r="H8" s="82"/>
      <c r="I8" s="82"/>
      <c r="J8" s="82"/>
      <c r="K8" s="82"/>
      <c r="L8" s="83"/>
      <c r="M8" s="35">
        <f ca="1">SUMIF($E$14:M$182,$E8,M$14:M$182)</f>
        <v>4802.439000000003</v>
      </c>
      <c r="N8" s="39">
        <f ca="1">SUMIF($E$14:N$182,$E8,N$14:N$182)</f>
        <v>1542229.8699999996</v>
      </c>
      <c r="O8" s="35">
        <f ca="1">SUMIF($E$14:O$182,$E8,O$14:O$182)</f>
        <v>31.135999999999999</v>
      </c>
      <c r="P8" s="39">
        <f ca="1">SUMIF($E$14:P$182,$E8,P$14:P$182)</f>
        <v>1120.896</v>
      </c>
      <c r="Q8" s="35">
        <f ca="1">SUMIF($E$14:Q$182,$E8,Q$14:Q$182)</f>
        <v>0</v>
      </c>
      <c r="R8" s="39">
        <f ca="1">SUMIF($E$14:R$182,$E8,R$14:R$182)</f>
        <v>0</v>
      </c>
    </row>
    <row r="9" spans="1:18">
      <c r="A9" s="48"/>
      <c r="B9" s="48"/>
      <c r="C9" s="48"/>
      <c r="D9" s="48"/>
      <c r="E9" s="14">
        <v>3</v>
      </c>
      <c r="F9" s="3">
        <f>COUNTIFS(E14:E182,E9,A14:A182,"&gt;=0")</f>
        <v>34</v>
      </c>
      <c r="G9" s="81"/>
      <c r="H9" s="82"/>
      <c r="I9" s="82"/>
      <c r="J9" s="82"/>
      <c r="K9" s="82"/>
      <c r="L9" s="83"/>
      <c r="M9" s="35">
        <f ca="1">SUMIF($E$14:M$182,$E9,M$14:M$182)</f>
        <v>1914.7060000000001</v>
      </c>
      <c r="N9" s="39">
        <f ca="1">SUMIF($E$14:N$182,$E9,N$14:N$182)</f>
        <v>696339.86399999994</v>
      </c>
      <c r="O9" s="35">
        <f ca="1">SUMIF($E$14:O$182,$E9,O$14:O$182)</f>
        <v>0</v>
      </c>
      <c r="P9" s="39">
        <f ca="1">SUMIF($E$14:P$182,$E9,P$14:P$182)</f>
        <v>0</v>
      </c>
      <c r="Q9" s="35">
        <f ca="1">SUMIF($E$14:Q$182,$E9,Q$14:Q$182)</f>
        <v>0</v>
      </c>
      <c r="R9" s="39">
        <f ca="1">SUMIF($E$14:R$182,$E9,R$14:R$182)</f>
        <v>0</v>
      </c>
    </row>
    <row r="10" spans="1:18">
      <c r="A10" s="48"/>
      <c r="B10" s="48"/>
      <c r="C10" s="48"/>
      <c r="D10" s="48"/>
      <c r="E10" s="15" t="s">
        <v>0</v>
      </c>
      <c r="F10" s="56">
        <f>F9+F8+F7</f>
        <v>169</v>
      </c>
      <c r="G10" s="84"/>
      <c r="H10" s="85"/>
      <c r="I10" s="85"/>
      <c r="J10" s="85"/>
      <c r="K10" s="85"/>
      <c r="L10" s="86"/>
      <c r="M10" s="36">
        <f t="shared" ref="M10:R10" ca="1" si="0">SUM(M7:M9)</f>
        <v>13167.028000000011</v>
      </c>
      <c r="N10" s="40">
        <f t="shared" ca="1" si="0"/>
        <v>4406396.8140000012</v>
      </c>
      <c r="O10" s="36">
        <f t="shared" ca="1" si="0"/>
        <v>386.33200000000022</v>
      </c>
      <c r="P10" s="40">
        <f t="shared" ca="1" si="0"/>
        <v>130412.23999999993</v>
      </c>
      <c r="Q10" s="36">
        <f t="shared" ca="1" si="0"/>
        <v>0</v>
      </c>
      <c r="R10" s="40">
        <f t="shared" ca="1" si="0"/>
        <v>0</v>
      </c>
    </row>
    <row r="11" spans="1:18">
      <c r="A11" s="59" t="s">
        <v>168</v>
      </c>
      <c r="B11" s="49"/>
      <c r="C11" s="49"/>
      <c r="D11" s="49"/>
      <c r="E11" s="2"/>
      <c r="F11" s="2"/>
      <c r="G11" s="2"/>
      <c r="H11" s="2"/>
      <c r="I11" s="2"/>
      <c r="J11" s="2"/>
      <c r="K11" s="2"/>
      <c r="L11" s="2"/>
      <c r="M11" s="2"/>
      <c r="N11" s="16"/>
      <c r="O11" s="31"/>
      <c r="P11" s="32"/>
      <c r="Q11" s="32"/>
      <c r="R11" s="32"/>
    </row>
    <row r="12" spans="1:18" ht="21.75" customHeight="1">
      <c r="A12" s="78" t="s">
        <v>82</v>
      </c>
      <c r="B12" s="78" t="s">
        <v>6</v>
      </c>
      <c r="C12" s="78" t="s">
        <v>7</v>
      </c>
      <c r="D12" s="78" t="s">
        <v>169</v>
      </c>
      <c r="E12" s="78" t="s">
        <v>154</v>
      </c>
      <c r="F12" s="78" t="s">
        <v>4</v>
      </c>
      <c r="G12" s="78" t="s">
        <v>2</v>
      </c>
      <c r="H12" s="78" t="s">
        <v>5</v>
      </c>
      <c r="I12" s="78" t="s">
        <v>3</v>
      </c>
      <c r="J12" s="78" t="s">
        <v>164</v>
      </c>
      <c r="K12" s="78" t="s">
        <v>1</v>
      </c>
      <c r="L12" s="88" t="s">
        <v>152</v>
      </c>
      <c r="M12" s="80" t="s">
        <v>159</v>
      </c>
      <c r="N12" s="80"/>
      <c r="O12" s="80" t="s">
        <v>160</v>
      </c>
      <c r="P12" s="80"/>
      <c r="Q12" s="80" t="s">
        <v>161</v>
      </c>
      <c r="R12" s="80"/>
    </row>
    <row r="13" spans="1:18" ht="56.25">
      <c r="A13" s="79"/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89"/>
      <c r="M13" s="57" t="s">
        <v>10</v>
      </c>
      <c r="N13" s="29" t="s">
        <v>153</v>
      </c>
      <c r="O13" s="57" t="s">
        <v>10</v>
      </c>
      <c r="P13" s="29" t="s">
        <v>153</v>
      </c>
      <c r="Q13" s="57" t="s">
        <v>10</v>
      </c>
      <c r="R13" s="29" t="s">
        <v>153</v>
      </c>
    </row>
    <row r="14" spans="1:18">
      <c r="A14" s="20">
        <v>1</v>
      </c>
      <c r="B14" s="19">
        <v>32204</v>
      </c>
      <c r="C14" s="20"/>
      <c r="D14" s="20" t="s">
        <v>132</v>
      </c>
      <c r="E14" s="42">
        <v>3</v>
      </c>
      <c r="F14" s="19" t="s">
        <v>28</v>
      </c>
      <c r="G14" s="33">
        <v>0.2638888888888889</v>
      </c>
      <c r="H14" s="19" t="s">
        <v>30</v>
      </c>
      <c r="I14" s="33">
        <v>0.3125</v>
      </c>
      <c r="J14" s="50">
        <v>130</v>
      </c>
      <c r="K14" s="25" t="s">
        <v>91</v>
      </c>
      <c r="L14" s="18">
        <v>364</v>
      </c>
      <c r="M14" s="43">
        <v>61.311999999999998</v>
      </c>
      <c r="N14" s="44">
        <f>L14*M14</f>
        <v>22317.567999999999</v>
      </c>
      <c r="O14" s="46">
        <v>0</v>
      </c>
      <c r="P14" s="44">
        <f>L14*O14</f>
        <v>0</v>
      </c>
      <c r="Q14" s="46">
        <v>0</v>
      </c>
      <c r="R14" s="44">
        <f>L14*Q14</f>
        <v>0</v>
      </c>
    </row>
    <row r="15" spans="1:18">
      <c r="A15" s="20">
        <v>2</v>
      </c>
      <c r="B15" s="19">
        <v>32310</v>
      </c>
      <c r="C15" s="20"/>
      <c r="D15" s="20" t="s">
        <v>132</v>
      </c>
      <c r="E15" s="42">
        <v>3</v>
      </c>
      <c r="F15" s="19" t="s">
        <v>28</v>
      </c>
      <c r="G15" s="33">
        <v>0.3888888888888889</v>
      </c>
      <c r="H15" s="19" t="s">
        <v>30</v>
      </c>
      <c r="I15" s="33">
        <v>0.4375</v>
      </c>
      <c r="J15" s="50">
        <v>90</v>
      </c>
      <c r="K15" s="25" t="s">
        <v>91</v>
      </c>
      <c r="L15" s="18">
        <v>364</v>
      </c>
      <c r="M15" s="43">
        <v>61.311999999999998</v>
      </c>
      <c r="N15" s="44">
        <f t="shared" ref="N15:N74" si="1">L15*M15</f>
        <v>22317.567999999999</v>
      </c>
      <c r="O15" s="46">
        <v>0</v>
      </c>
      <c r="P15" s="44">
        <f t="shared" ref="P15:P74" si="2">L15*O15</f>
        <v>0</v>
      </c>
      <c r="Q15" s="46">
        <v>0</v>
      </c>
      <c r="R15" s="44">
        <f t="shared" ref="R15:R74" si="3">L15*Q15</f>
        <v>0</v>
      </c>
    </row>
    <row r="16" spans="1:18">
      <c r="A16" s="20">
        <v>3</v>
      </c>
      <c r="B16" s="19">
        <v>32316</v>
      </c>
      <c r="C16" s="20"/>
      <c r="D16" s="20" t="s">
        <v>132</v>
      </c>
      <c r="E16" s="42">
        <v>3</v>
      </c>
      <c r="F16" s="19" t="s">
        <v>29</v>
      </c>
      <c r="G16" s="33">
        <v>0.47222222222222227</v>
      </c>
      <c r="H16" s="19" t="s">
        <v>30</v>
      </c>
      <c r="I16" s="33">
        <v>0.52083333333333337</v>
      </c>
      <c r="J16" s="50">
        <v>130</v>
      </c>
      <c r="K16" s="25" t="s">
        <v>91</v>
      </c>
      <c r="L16" s="18">
        <v>364</v>
      </c>
      <c r="M16" s="43">
        <v>61.311999999999998</v>
      </c>
      <c r="N16" s="44">
        <f t="shared" si="1"/>
        <v>22317.567999999999</v>
      </c>
      <c r="O16" s="46">
        <v>0</v>
      </c>
      <c r="P16" s="44">
        <f t="shared" si="2"/>
        <v>0</v>
      </c>
      <c r="Q16" s="46">
        <v>0</v>
      </c>
      <c r="R16" s="44">
        <f t="shared" si="3"/>
        <v>0</v>
      </c>
    </row>
    <row r="17" spans="1:18">
      <c r="A17" s="20">
        <v>4</v>
      </c>
      <c r="B17" s="19">
        <v>32206</v>
      </c>
      <c r="C17" s="20"/>
      <c r="D17" s="20" t="s">
        <v>132</v>
      </c>
      <c r="E17" s="42">
        <v>3</v>
      </c>
      <c r="F17" s="19" t="s">
        <v>29</v>
      </c>
      <c r="G17" s="33">
        <v>0.59722222222222221</v>
      </c>
      <c r="H17" s="19" t="s">
        <v>30</v>
      </c>
      <c r="I17" s="33">
        <v>0.64583333333333337</v>
      </c>
      <c r="J17" s="50">
        <v>270</v>
      </c>
      <c r="K17" s="25" t="s">
        <v>91</v>
      </c>
      <c r="L17" s="18">
        <v>364</v>
      </c>
      <c r="M17" s="43">
        <v>61.311999999999998</v>
      </c>
      <c r="N17" s="44">
        <f t="shared" si="1"/>
        <v>22317.567999999999</v>
      </c>
      <c r="O17" s="46">
        <v>0</v>
      </c>
      <c r="P17" s="44">
        <f t="shared" si="2"/>
        <v>0</v>
      </c>
      <c r="Q17" s="46">
        <v>0</v>
      </c>
      <c r="R17" s="44">
        <f t="shared" si="3"/>
        <v>0</v>
      </c>
    </row>
    <row r="18" spans="1:18">
      <c r="A18" s="20">
        <v>5</v>
      </c>
      <c r="B18" s="19">
        <v>32312</v>
      </c>
      <c r="C18" s="20"/>
      <c r="D18" s="20" t="s">
        <v>132</v>
      </c>
      <c r="E18" s="42">
        <v>3</v>
      </c>
      <c r="F18" s="19" t="s">
        <v>29</v>
      </c>
      <c r="G18" s="33">
        <v>0.68055555555555547</v>
      </c>
      <c r="H18" s="19" t="s">
        <v>30</v>
      </c>
      <c r="I18" s="33">
        <v>0.72916666666666663</v>
      </c>
      <c r="J18" s="50">
        <v>230</v>
      </c>
      <c r="K18" s="25" t="s">
        <v>91</v>
      </c>
      <c r="L18" s="18">
        <v>364</v>
      </c>
      <c r="M18" s="43">
        <v>61.311999999999998</v>
      </c>
      <c r="N18" s="44">
        <f t="shared" si="1"/>
        <v>22317.567999999999</v>
      </c>
      <c r="O18" s="46">
        <v>0</v>
      </c>
      <c r="P18" s="44">
        <f t="shared" si="2"/>
        <v>0</v>
      </c>
      <c r="Q18" s="46">
        <v>0</v>
      </c>
      <c r="R18" s="44">
        <f t="shared" si="3"/>
        <v>0</v>
      </c>
    </row>
    <row r="19" spans="1:18">
      <c r="A19" s="20">
        <v>6</v>
      </c>
      <c r="B19" s="19">
        <v>32318</v>
      </c>
      <c r="C19" s="20" t="s">
        <v>18</v>
      </c>
      <c r="D19" s="20" t="s">
        <v>132</v>
      </c>
      <c r="E19" s="42">
        <v>3</v>
      </c>
      <c r="F19" s="19" t="s">
        <v>29</v>
      </c>
      <c r="G19" s="33">
        <v>0.72222222222222221</v>
      </c>
      <c r="H19" s="19" t="s">
        <v>46</v>
      </c>
      <c r="I19" s="33">
        <v>0.77083333333333337</v>
      </c>
      <c r="J19" s="50">
        <v>180</v>
      </c>
      <c r="K19" s="25" t="s">
        <v>91</v>
      </c>
      <c r="L19" s="18">
        <v>364</v>
      </c>
      <c r="M19" s="43">
        <v>61.311999999999998</v>
      </c>
      <c r="N19" s="44">
        <f t="shared" si="1"/>
        <v>22317.567999999999</v>
      </c>
      <c r="O19" s="46">
        <v>0</v>
      </c>
      <c r="P19" s="44">
        <f t="shared" si="2"/>
        <v>0</v>
      </c>
      <c r="Q19" s="53">
        <v>0</v>
      </c>
      <c r="R19" s="44">
        <f t="shared" si="3"/>
        <v>0</v>
      </c>
    </row>
    <row r="20" spans="1:18">
      <c r="A20" s="20">
        <v>7</v>
      </c>
      <c r="B20" s="19">
        <v>32314</v>
      </c>
      <c r="C20" s="20"/>
      <c r="D20" s="20" t="s">
        <v>132</v>
      </c>
      <c r="E20" s="42">
        <v>3</v>
      </c>
      <c r="F20" s="19" t="s">
        <v>29</v>
      </c>
      <c r="G20" s="33">
        <v>0.78125</v>
      </c>
      <c r="H20" s="19" t="s">
        <v>30</v>
      </c>
      <c r="I20" s="33">
        <v>0.82986111111111116</v>
      </c>
      <c r="J20" s="50">
        <v>200</v>
      </c>
      <c r="K20" s="25" t="s">
        <v>121</v>
      </c>
      <c r="L20" s="18">
        <v>364</v>
      </c>
      <c r="M20" s="43">
        <v>61.311999999999998</v>
      </c>
      <c r="N20" s="44">
        <f t="shared" si="1"/>
        <v>22317.567999999999</v>
      </c>
      <c r="O20" s="46">
        <v>0</v>
      </c>
      <c r="P20" s="44">
        <f t="shared" si="2"/>
        <v>0</v>
      </c>
      <c r="Q20" s="46">
        <v>0</v>
      </c>
      <c r="R20" s="44">
        <f t="shared" si="3"/>
        <v>0</v>
      </c>
    </row>
    <row r="21" spans="1:18">
      <c r="A21" s="20">
        <v>8</v>
      </c>
      <c r="B21" s="19">
        <v>32320</v>
      </c>
      <c r="C21" s="20" t="s">
        <v>18</v>
      </c>
      <c r="D21" s="20" t="s">
        <v>132</v>
      </c>
      <c r="E21" s="42">
        <v>3</v>
      </c>
      <c r="F21" s="19" t="s">
        <v>28</v>
      </c>
      <c r="G21" s="33">
        <v>0.80902777777777779</v>
      </c>
      <c r="H21" s="19" t="s">
        <v>30</v>
      </c>
      <c r="I21" s="33">
        <v>0.85763888888888884</v>
      </c>
      <c r="J21" s="50">
        <v>130</v>
      </c>
      <c r="K21" s="25" t="s">
        <v>121</v>
      </c>
      <c r="L21" s="18">
        <v>364</v>
      </c>
      <c r="M21" s="43">
        <v>61.311999999999998</v>
      </c>
      <c r="N21" s="44">
        <f t="shared" si="1"/>
        <v>22317.567999999999</v>
      </c>
      <c r="O21" s="46">
        <v>0</v>
      </c>
      <c r="P21" s="44">
        <f t="shared" si="2"/>
        <v>0</v>
      </c>
      <c r="Q21" s="53">
        <v>0</v>
      </c>
      <c r="R21" s="44">
        <f t="shared" si="3"/>
        <v>0</v>
      </c>
    </row>
    <row r="22" spans="1:18" ht="24">
      <c r="A22" s="20">
        <v>9</v>
      </c>
      <c r="B22" s="19">
        <v>32830</v>
      </c>
      <c r="C22" s="20" t="s">
        <v>18</v>
      </c>
      <c r="D22" s="20" t="s">
        <v>132</v>
      </c>
      <c r="E22" s="42">
        <v>3</v>
      </c>
      <c r="F22" s="19" t="s">
        <v>29</v>
      </c>
      <c r="G22" s="33">
        <v>0.90625</v>
      </c>
      <c r="H22" s="19" t="s">
        <v>30</v>
      </c>
      <c r="I22" s="33">
        <v>0.95833333333333337</v>
      </c>
      <c r="J22" s="50">
        <v>90</v>
      </c>
      <c r="K22" s="25" t="s">
        <v>145</v>
      </c>
      <c r="L22" s="18">
        <v>359</v>
      </c>
      <c r="M22" s="43">
        <v>61.311999999999998</v>
      </c>
      <c r="N22" s="44">
        <f t="shared" si="1"/>
        <v>22011.007999999998</v>
      </c>
      <c r="O22" s="46">
        <v>0</v>
      </c>
      <c r="P22" s="44">
        <f t="shared" si="2"/>
        <v>0</v>
      </c>
      <c r="Q22" s="53">
        <v>0</v>
      </c>
      <c r="R22" s="44">
        <f t="shared" si="3"/>
        <v>0</v>
      </c>
    </row>
    <row r="23" spans="1:18">
      <c r="A23" s="20">
        <v>10</v>
      </c>
      <c r="B23" s="19">
        <v>23845</v>
      </c>
      <c r="C23" s="20" t="s">
        <v>18</v>
      </c>
      <c r="D23" s="20" t="s">
        <v>132</v>
      </c>
      <c r="E23" s="42">
        <v>3</v>
      </c>
      <c r="F23" s="19" t="s">
        <v>30</v>
      </c>
      <c r="G23" s="33">
        <v>0.20138888888888887</v>
      </c>
      <c r="H23" s="19" t="s">
        <v>29</v>
      </c>
      <c r="I23" s="33">
        <v>0.25</v>
      </c>
      <c r="J23" s="50">
        <v>180</v>
      </c>
      <c r="K23" s="25" t="s">
        <v>121</v>
      </c>
      <c r="L23" s="18">
        <v>364</v>
      </c>
      <c r="M23" s="43">
        <v>61.311999999999998</v>
      </c>
      <c r="N23" s="44">
        <f t="shared" si="1"/>
        <v>22317.567999999999</v>
      </c>
      <c r="O23" s="46">
        <v>0</v>
      </c>
      <c r="P23" s="44">
        <f t="shared" si="2"/>
        <v>0</v>
      </c>
      <c r="Q23" s="53">
        <v>0</v>
      </c>
      <c r="R23" s="44">
        <f t="shared" si="3"/>
        <v>0</v>
      </c>
    </row>
    <row r="24" spans="1:18" ht="24">
      <c r="A24" s="20">
        <v>11</v>
      </c>
      <c r="B24" s="19">
        <v>23851</v>
      </c>
      <c r="C24" s="20" t="s">
        <v>18</v>
      </c>
      <c r="D24" s="20" t="s">
        <v>132</v>
      </c>
      <c r="E24" s="42">
        <v>3</v>
      </c>
      <c r="F24" s="19" t="s">
        <v>30</v>
      </c>
      <c r="G24" s="33">
        <v>0.2638888888888889</v>
      </c>
      <c r="H24" s="19" t="s">
        <v>29</v>
      </c>
      <c r="I24" s="33">
        <v>0.3125</v>
      </c>
      <c r="J24" s="50">
        <v>370</v>
      </c>
      <c r="K24" s="25" t="s">
        <v>146</v>
      </c>
      <c r="L24" s="18">
        <v>359</v>
      </c>
      <c r="M24" s="43">
        <v>61.311999999999998</v>
      </c>
      <c r="N24" s="44">
        <f t="shared" si="1"/>
        <v>22011.007999999998</v>
      </c>
      <c r="O24" s="46">
        <v>0</v>
      </c>
      <c r="P24" s="44">
        <f t="shared" si="2"/>
        <v>0</v>
      </c>
      <c r="Q24" s="53">
        <v>0</v>
      </c>
      <c r="R24" s="44">
        <f t="shared" si="3"/>
        <v>0</v>
      </c>
    </row>
    <row r="25" spans="1:18">
      <c r="A25" s="20">
        <v>12</v>
      </c>
      <c r="B25" s="19">
        <v>23201</v>
      </c>
      <c r="C25" s="20" t="s">
        <v>18</v>
      </c>
      <c r="D25" s="20" t="s">
        <v>132</v>
      </c>
      <c r="E25" s="42">
        <v>3</v>
      </c>
      <c r="F25" s="19" t="s">
        <v>30</v>
      </c>
      <c r="G25" s="33">
        <v>0.28472222222222221</v>
      </c>
      <c r="H25" s="19" t="s">
        <v>29</v>
      </c>
      <c r="I25" s="21">
        <v>0.33333333333333331</v>
      </c>
      <c r="J25" s="50">
        <v>180</v>
      </c>
      <c r="K25" s="25" t="s">
        <v>121</v>
      </c>
      <c r="L25" s="18">
        <v>364</v>
      </c>
      <c r="M25" s="43">
        <v>61.311999999999998</v>
      </c>
      <c r="N25" s="44">
        <f t="shared" si="1"/>
        <v>22317.567999999999</v>
      </c>
      <c r="O25" s="46">
        <v>0</v>
      </c>
      <c r="P25" s="44">
        <f t="shared" si="2"/>
        <v>0</v>
      </c>
      <c r="Q25" s="54">
        <v>0</v>
      </c>
      <c r="R25" s="44">
        <f t="shared" si="3"/>
        <v>0</v>
      </c>
    </row>
    <row r="26" spans="1:18">
      <c r="A26" s="20">
        <v>13</v>
      </c>
      <c r="B26" s="19">
        <v>23313</v>
      </c>
      <c r="C26" s="20"/>
      <c r="D26" s="20" t="s">
        <v>132</v>
      </c>
      <c r="E26" s="42">
        <v>3</v>
      </c>
      <c r="F26" s="19" t="s">
        <v>30</v>
      </c>
      <c r="G26" s="33">
        <v>0.3263888888888889</v>
      </c>
      <c r="H26" s="19" t="s">
        <v>28</v>
      </c>
      <c r="I26" s="21">
        <v>0.375</v>
      </c>
      <c r="J26" s="51">
        <v>200</v>
      </c>
      <c r="K26" s="25" t="s">
        <v>91</v>
      </c>
      <c r="L26" s="18">
        <v>364</v>
      </c>
      <c r="M26" s="43">
        <v>61.311999999999998</v>
      </c>
      <c r="N26" s="44">
        <f t="shared" si="1"/>
        <v>22317.567999999999</v>
      </c>
      <c r="O26" s="46">
        <v>0</v>
      </c>
      <c r="P26" s="44">
        <f t="shared" si="2"/>
        <v>0</v>
      </c>
      <c r="Q26" s="46">
        <v>0</v>
      </c>
      <c r="R26" s="44">
        <f t="shared" si="3"/>
        <v>0</v>
      </c>
    </row>
    <row r="27" spans="1:18">
      <c r="A27" s="20">
        <v>14</v>
      </c>
      <c r="B27" s="19">
        <v>23203</v>
      </c>
      <c r="C27" s="20"/>
      <c r="D27" s="20" t="s">
        <v>132</v>
      </c>
      <c r="E27" s="42">
        <v>3</v>
      </c>
      <c r="F27" s="19" t="s">
        <v>30</v>
      </c>
      <c r="G27" s="21">
        <v>0.47222222222222227</v>
      </c>
      <c r="H27" s="19" t="s">
        <v>28</v>
      </c>
      <c r="I27" s="33">
        <v>0.52083333333333337</v>
      </c>
      <c r="J27" s="50">
        <v>130</v>
      </c>
      <c r="K27" s="25" t="s">
        <v>91</v>
      </c>
      <c r="L27" s="18">
        <v>364</v>
      </c>
      <c r="M27" s="43">
        <v>61.311999999999998</v>
      </c>
      <c r="N27" s="44">
        <f t="shared" si="1"/>
        <v>22317.567999999999</v>
      </c>
      <c r="O27" s="46">
        <v>0</v>
      </c>
      <c r="P27" s="44">
        <f t="shared" si="2"/>
        <v>0</v>
      </c>
      <c r="Q27" s="46">
        <v>0</v>
      </c>
      <c r="R27" s="44">
        <f t="shared" si="3"/>
        <v>0</v>
      </c>
    </row>
    <row r="28" spans="1:18">
      <c r="A28" s="20">
        <v>15</v>
      </c>
      <c r="B28" s="19">
        <v>23315</v>
      </c>
      <c r="C28" s="20"/>
      <c r="D28" s="20" t="s">
        <v>132</v>
      </c>
      <c r="E28" s="42">
        <v>3</v>
      </c>
      <c r="F28" s="19" t="s">
        <v>30</v>
      </c>
      <c r="G28" s="33">
        <v>0.60416666666666663</v>
      </c>
      <c r="H28" s="19" t="s">
        <v>28</v>
      </c>
      <c r="I28" s="33">
        <v>0.64583333333333337</v>
      </c>
      <c r="J28" s="50">
        <v>130</v>
      </c>
      <c r="K28" s="25" t="s">
        <v>91</v>
      </c>
      <c r="L28" s="18">
        <v>364</v>
      </c>
      <c r="M28" s="43">
        <v>61.311999999999998</v>
      </c>
      <c r="N28" s="44">
        <f t="shared" si="1"/>
        <v>22317.567999999999</v>
      </c>
      <c r="O28" s="46">
        <v>0</v>
      </c>
      <c r="P28" s="44">
        <f t="shared" si="2"/>
        <v>0</v>
      </c>
      <c r="Q28" s="46">
        <v>0</v>
      </c>
      <c r="R28" s="44">
        <f t="shared" si="3"/>
        <v>0</v>
      </c>
    </row>
    <row r="29" spans="1:18">
      <c r="A29" s="20">
        <v>16</v>
      </c>
      <c r="B29" s="19">
        <v>23319</v>
      </c>
      <c r="C29" s="20"/>
      <c r="D29" s="20" t="s">
        <v>132</v>
      </c>
      <c r="E29" s="42">
        <v>3</v>
      </c>
      <c r="F29" s="19" t="s">
        <v>30</v>
      </c>
      <c r="G29" s="33">
        <v>0.65277777777777779</v>
      </c>
      <c r="H29" s="19" t="s">
        <v>28</v>
      </c>
      <c r="I29" s="33">
        <v>0.70138888888888884</v>
      </c>
      <c r="J29" s="50">
        <v>90</v>
      </c>
      <c r="K29" s="25" t="s">
        <v>91</v>
      </c>
      <c r="L29" s="18">
        <v>364</v>
      </c>
      <c r="M29" s="43">
        <v>61.311999999999998</v>
      </c>
      <c r="N29" s="44">
        <f t="shared" si="1"/>
        <v>22317.567999999999</v>
      </c>
      <c r="O29" s="46">
        <v>0</v>
      </c>
      <c r="P29" s="44">
        <f t="shared" si="2"/>
        <v>0</v>
      </c>
      <c r="Q29" s="46">
        <v>0</v>
      </c>
      <c r="R29" s="44">
        <f t="shared" si="3"/>
        <v>0</v>
      </c>
    </row>
    <row r="30" spans="1:18">
      <c r="A30" s="20">
        <v>17</v>
      </c>
      <c r="B30" s="19">
        <v>23317</v>
      </c>
      <c r="C30" s="20"/>
      <c r="D30" s="20" t="s">
        <v>132</v>
      </c>
      <c r="E30" s="42">
        <v>3</v>
      </c>
      <c r="F30" s="19" t="s">
        <v>30</v>
      </c>
      <c r="G30" s="33">
        <v>0.72222222222222221</v>
      </c>
      <c r="H30" s="19" t="s">
        <v>28</v>
      </c>
      <c r="I30" s="33">
        <v>0.77083333333333337</v>
      </c>
      <c r="J30" s="50">
        <v>180</v>
      </c>
      <c r="K30" s="25" t="s">
        <v>91</v>
      </c>
      <c r="L30" s="18">
        <v>364</v>
      </c>
      <c r="M30" s="43">
        <v>61.311999999999998</v>
      </c>
      <c r="N30" s="44">
        <f t="shared" si="1"/>
        <v>22317.567999999999</v>
      </c>
      <c r="O30" s="46">
        <v>0</v>
      </c>
      <c r="P30" s="44">
        <f t="shared" si="2"/>
        <v>0</v>
      </c>
      <c r="Q30" s="46">
        <v>0</v>
      </c>
      <c r="R30" s="44">
        <f t="shared" si="3"/>
        <v>0</v>
      </c>
    </row>
    <row r="31" spans="1:18">
      <c r="A31" s="20">
        <v>18</v>
      </c>
      <c r="B31" s="19">
        <v>23321</v>
      </c>
      <c r="C31" s="20"/>
      <c r="D31" s="20" t="s">
        <v>132</v>
      </c>
      <c r="E31" s="42">
        <v>3</v>
      </c>
      <c r="F31" s="19" t="s">
        <v>30</v>
      </c>
      <c r="G31" s="33">
        <v>0.80555555555555547</v>
      </c>
      <c r="H31" s="19" t="s">
        <v>28</v>
      </c>
      <c r="I31" s="33">
        <v>0.85416666666666663</v>
      </c>
      <c r="J31" s="50">
        <v>220</v>
      </c>
      <c r="K31" s="25" t="s">
        <v>91</v>
      </c>
      <c r="L31" s="18">
        <v>364</v>
      </c>
      <c r="M31" s="43">
        <v>61.311999999999998</v>
      </c>
      <c r="N31" s="44">
        <f t="shared" si="1"/>
        <v>22317.567999999999</v>
      </c>
      <c r="O31" s="46">
        <v>0</v>
      </c>
      <c r="P31" s="44">
        <f t="shared" si="2"/>
        <v>0</v>
      </c>
      <c r="Q31" s="46">
        <v>0</v>
      </c>
      <c r="R31" s="44">
        <f t="shared" si="3"/>
        <v>0</v>
      </c>
    </row>
    <row r="32" spans="1:18">
      <c r="A32" s="20">
        <v>19</v>
      </c>
      <c r="B32" s="19" t="s">
        <v>12</v>
      </c>
      <c r="C32" s="20"/>
      <c r="D32" s="20" t="s">
        <v>133</v>
      </c>
      <c r="E32" s="42">
        <v>3</v>
      </c>
      <c r="F32" s="19" t="s">
        <v>93</v>
      </c>
      <c r="G32" s="33">
        <v>0.17569444444444446</v>
      </c>
      <c r="H32" s="19" t="s">
        <v>27</v>
      </c>
      <c r="I32" s="33">
        <v>0.22916666666666666</v>
      </c>
      <c r="J32" s="50">
        <v>90</v>
      </c>
      <c r="K32" s="25" t="s">
        <v>91</v>
      </c>
      <c r="L32" s="18">
        <v>364</v>
      </c>
      <c r="M32" s="45">
        <v>43.173999999999999</v>
      </c>
      <c r="N32" s="44">
        <f t="shared" si="1"/>
        <v>15715.335999999999</v>
      </c>
      <c r="O32" s="53">
        <v>0</v>
      </c>
      <c r="P32" s="44">
        <f t="shared" si="2"/>
        <v>0</v>
      </c>
      <c r="Q32" s="53">
        <v>0</v>
      </c>
      <c r="R32" s="44">
        <f t="shared" si="3"/>
        <v>0</v>
      </c>
    </row>
    <row r="33" spans="1:18">
      <c r="A33" s="20">
        <v>20</v>
      </c>
      <c r="B33" s="19" t="s">
        <v>19</v>
      </c>
      <c r="C33" s="20"/>
      <c r="D33" s="20" t="s">
        <v>133</v>
      </c>
      <c r="E33" s="42">
        <v>3</v>
      </c>
      <c r="F33" s="19" t="s">
        <v>93</v>
      </c>
      <c r="G33" s="33">
        <v>0.2590277777777778</v>
      </c>
      <c r="H33" s="19" t="s">
        <v>27</v>
      </c>
      <c r="I33" s="33">
        <v>0.3125</v>
      </c>
      <c r="J33" s="50">
        <v>180</v>
      </c>
      <c r="K33" s="25" t="s">
        <v>91</v>
      </c>
      <c r="L33" s="18">
        <v>364</v>
      </c>
      <c r="M33" s="45">
        <v>43.173999999999999</v>
      </c>
      <c r="N33" s="44">
        <f t="shared" si="1"/>
        <v>15715.335999999999</v>
      </c>
      <c r="O33" s="53">
        <v>0</v>
      </c>
      <c r="P33" s="44">
        <f t="shared" si="2"/>
        <v>0</v>
      </c>
      <c r="Q33" s="53">
        <v>0</v>
      </c>
      <c r="R33" s="44">
        <f t="shared" si="3"/>
        <v>0</v>
      </c>
    </row>
    <row r="34" spans="1:18">
      <c r="A34" s="20">
        <v>21</v>
      </c>
      <c r="B34" s="19" t="s">
        <v>83</v>
      </c>
      <c r="C34" s="20"/>
      <c r="D34" s="20" t="s">
        <v>133</v>
      </c>
      <c r="E34" s="42">
        <v>3</v>
      </c>
      <c r="F34" s="19" t="s">
        <v>28</v>
      </c>
      <c r="G34" s="33">
        <v>0.39027777777777778</v>
      </c>
      <c r="H34" s="19" t="s">
        <v>27</v>
      </c>
      <c r="I34" s="33">
        <v>0.4375</v>
      </c>
      <c r="J34" s="50">
        <v>130</v>
      </c>
      <c r="K34" s="25" t="s">
        <v>91</v>
      </c>
      <c r="L34" s="18">
        <v>364</v>
      </c>
      <c r="M34" s="45">
        <v>38.777999999999999</v>
      </c>
      <c r="N34" s="44">
        <f t="shared" si="1"/>
        <v>14115.191999999999</v>
      </c>
      <c r="O34" s="53">
        <v>0</v>
      </c>
      <c r="P34" s="44">
        <f t="shared" si="2"/>
        <v>0</v>
      </c>
      <c r="Q34" s="53">
        <v>0</v>
      </c>
      <c r="R34" s="44">
        <f t="shared" si="3"/>
        <v>0</v>
      </c>
    </row>
    <row r="35" spans="1:18">
      <c r="A35" s="20">
        <v>22</v>
      </c>
      <c r="B35" s="19" t="s">
        <v>16</v>
      </c>
      <c r="C35" s="20"/>
      <c r="D35" s="20" t="s">
        <v>133</v>
      </c>
      <c r="E35" s="42">
        <v>3</v>
      </c>
      <c r="F35" s="19" t="s">
        <v>93</v>
      </c>
      <c r="G35" s="33">
        <v>0.42569444444444443</v>
      </c>
      <c r="H35" s="19" t="s">
        <v>27</v>
      </c>
      <c r="I35" s="33">
        <v>0.47916666666666669</v>
      </c>
      <c r="J35" s="50">
        <v>90</v>
      </c>
      <c r="K35" s="25" t="s">
        <v>91</v>
      </c>
      <c r="L35" s="18">
        <v>364</v>
      </c>
      <c r="M35" s="45">
        <v>43.173999999999999</v>
      </c>
      <c r="N35" s="44">
        <f t="shared" si="1"/>
        <v>15715.335999999999</v>
      </c>
      <c r="O35" s="53">
        <v>0</v>
      </c>
      <c r="P35" s="44">
        <f t="shared" si="2"/>
        <v>0</v>
      </c>
      <c r="Q35" s="53">
        <v>0</v>
      </c>
      <c r="R35" s="44">
        <f t="shared" si="3"/>
        <v>0</v>
      </c>
    </row>
    <row r="36" spans="1:18">
      <c r="A36" s="20">
        <v>23</v>
      </c>
      <c r="B36" s="20" t="s">
        <v>76</v>
      </c>
      <c r="C36" s="20" t="s">
        <v>78</v>
      </c>
      <c r="D36" s="20" t="s">
        <v>133</v>
      </c>
      <c r="E36" s="42">
        <v>3</v>
      </c>
      <c r="F36" s="19" t="s">
        <v>31</v>
      </c>
      <c r="G36" s="33">
        <v>0.44375000000000003</v>
      </c>
      <c r="H36" s="19" t="s">
        <v>27</v>
      </c>
      <c r="I36" s="33" t="s">
        <v>134</v>
      </c>
      <c r="J36" s="50">
        <v>230</v>
      </c>
      <c r="K36" s="25" t="s">
        <v>91</v>
      </c>
      <c r="L36" s="18">
        <v>364</v>
      </c>
      <c r="M36" s="45">
        <v>116.515</v>
      </c>
      <c r="N36" s="44">
        <f t="shared" si="1"/>
        <v>42411.46</v>
      </c>
      <c r="O36" s="53">
        <v>0</v>
      </c>
      <c r="P36" s="44">
        <f t="shared" si="2"/>
        <v>0</v>
      </c>
      <c r="Q36" s="53">
        <v>0</v>
      </c>
      <c r="R36" s="44">
        <f t="shared" si="3"/>
        <v>0</v>
      </c>
    </row>
    <row r="37" spans="1:18">
      <c r="A37" s="20">
        <v>24</v>
      </c>
      <c r="B37" s="7" t="s">
        <v>84</v>
      </c>
      <c r="C37" s="20"/>
      <c r="D37" s="20" t="s">
        <v>133</v>
      </c>
      <c r="E37" s="42">
        <v>3</v>
      </c>
      <c r="F37" s="19" t="s">
        <v>28</v>
      </c>
      <c r="G37" s="33">
        <v>0.72361111111111109</v>
      </c>
      <c r="H37" s="19" t="s">
        <v>27</v>
      </c>
      <c r="I37" s="33">
        <v>0.77083333333333337</v>
      </c>
      <c r="J37" s="50">
        <v>270</v>
      </c>
      <c r="K37" s="25" t="s">
        <v>91</v>
      </c>
      <c r="L37" s="18">
        <v>364</v>
      </c>
      <c r="M37" s="45">
        <v>38.777999999999999</v>
      </c>
      <c r="N37" s="44">
        <f t="shared" si="1"/>
        <v>14115.191999999999</v>
      </c>
      <c r="O37" s="53">
        <v>0</v>
      </c>
      <c r="P37" s="44">
        <f t="shared" si="2"/>
        <v>0</v>
      </c>
      <c r="Q37" s="53">
        <v>0</v>
      </c>
      <c r="R37" s="44">
        <f t="shared" si="3"/>
        <v>0</v>
      </c>
    </row>
    <row r="38" spans="1:18">
      <c r="A38" s="20">
        <v>25</v>
      </c>
      <c r="B38" s="19" t="s">
        <v>85</v>
      </c>
      <c r="C38" s="20"/>
      <c r="D38" s="20" t="s">
        <v>133</v>
      </c>
      <c r="E38" s="42">
        <v>3</v>
      </c>
      <c r="F38" s="19" t="s">
        <v>93</v>
      </c>
      <c r="G38" s="33">
        <v>0.76527777777777783</v>
      </c>
      <c r="H38" s="19" t="s">
        <v>27</v>
      </c>
      <c r="I38" s="33">
        <v>0.8125</v>
      </c>
      <c r="J38" s="50">
        <v>180</v>
      </c>
      <c r="K38" s="25" t="s">
        <v>91</v>
      </c>
      <c r="L38" s="18">
        <v>364</v>
      </c>
      <c r="M38" s="45">
        <v>43.173999999999999</v>
      </c>
      <c r="N38" s="44">
        <f t="shared" si="1"/>
        <v>15715.335999999999</v>
      </c>
      <c r="O38" s="53">
        <v>0</v>
      </c>
      <c r="P38" s="44">
        <f t="shared" si="2"/>
        <v>0</v>
      </c>
      <c r="Q38" s="53">
        <v>0</v>
      </c>
      <c r="R38" s="44">
        <f t="shared" si="3"/>
        <v>0</v>
      </c>
    </row>
    <row r="39" spans="1:18">
      <c r="A39" s="20">
        <v>26</v>
      </c>
      <c r="B39" s="19" t="s">
        <v>17</v>
      </c>
      <c r="C39" s="20"/>
      <c r="D39" s="20" t="s">
        <v>133</v>
      </c>
      <c r="E39" s="42">
        <v>3</v>
      </c>
      <c r="F39" s="19" t="s">
        <v>93</v>
      </c>
      <c r="G39" s="33">
        <v>0.80069444444444438</v>
      </c>
      <c r="H39" s="19" t="s">
        <v>27</v>
      </c>
      <c r="I39" s="33">
        <v>0.85416666666666663</v>
      </c>
      <c r="J39" s="50">
        <v>180</v>
      </c>
      <c r="K39" s="25" t="s">
        <v>91</v>
      </c>
      <c r="L39" s="18">
        <v>364</v>
      </c>
      <c r="M39" s="45">
        <v>43.173999999999999</v>
      </c>
      <c r="N39" s="44">
        <f t="shared" si="1"/>
        <v>15715.335999999999</v>
      </c>
      <c r="O39" s="53">
        <v>0</v>
      </c>
      <c r="P39" s="44">
        <f t="shared" si="2"/>
        <v>0</v>
      </c>
      <c r="Q39" s="53">
        <v>0</v>
      </c>
      <c r="R39" s="44">
        <f t="shared" si="3"/>
        <v>0</v>
      </c>
    </row>
    <row r="40" spans="1:18">
      <c r="A40" s="20">
        <v>27</v>
      </c>
      <c r="B40" s="19" t="s">
        <v>75</v>
      </c>
      <c r="C40" s="20" t="s">
        <v>78</v>
      </c>
      <c r="D40" s="20" t="s">
        <v>133</v>
      </c>
      <c r="E40" s="42">
        <v>3</v>
      </c>
      <c r="F40" s="19" t="s">
        <v>27</v>
      </c>
      <c r="G40" s="22">
        <v>0.23958333333333334</v>
      </c>
      <c r="H40" s="19" t="s">
        <v>31</v>
      </c>
      <c r="I40" s="33">
        <v>0.35416666666666669</v>
      </c>
      <c r="J40" s="50">
        <v>270</v>
      </c>
      <c r="K40" s="25" t="s">
        <v>91</v>
      </c>
      <c r="L40" s="18">
        <v>364</v>
      </c>
      <c r="M40" s="45">
        <v>116.515</v>
      </c>
      <c r="N40" s="44">
        <f t="shared" si="1"/>
        <v>42411.46</v>
      </c>
      <c r="O40" s="53">
        <v>0</v>
      </c>
      <c r="P40" s="44">
        <f t="shared" si="2"/>
        <v>0</v>
      </c>
      <c r="Q40" s="53">
        <v>0</v>
      </c>
      <c r="R40" s="44">
        <f t="shared" si="3"/>
        <v>0</v>
      </c>
    </row>
    <row r="41" spans="1:18">
      <c r="A41" s="20">
        <v>28</v>
      </c>
      <c r="B41" s="19" t="s">
        <v>13</v>
      </c>
      <c r="C41" s="20"/>
      <c r="D41" s="20" t="s">
        <v>133</v>
      </c>
      <c r="E41" s="42">
        <v>3</v>
      </c>
      <c r="F41" s="19" t="s">
        <v>32</v>
      </c>
      <c r="G41" s="33">
        <v>0.32291666666666669</v>
      </c>
      <c r="H41" s="19" t="s">
        <v>28</v>
      </c>
      <c r="I41" s="33">
        <v>0.38541666666666669</v>
      </c>
      <c r="J41" s="50">
        <v>230</v>
      </c>
      <c r="K41" s="25" t="s">
        <v>91</v>
      </c>
      <c r="L41" s="18">
        <v>364</v>
      </c>
      <c r="M41" s="45">
        <v>38.777999999999999</v>
      </c>
      <c r="N41" s="44">
        <f t="shared" si="1"/>
        <v>14115.191999999999</v>
      </c>
      <c r="O41" s="53">
        <v>0</v>
      </c>
      <c r="P41" s="44">
        <f t="shared" si="2"/>
        <v>0</v>
      </c>
      <c r="Q41" s="53">
        <v>0</v>
      </c>
      <c r="R41" s="44">
        <f t="shared" si="3"/>
        <v>0</v>
      </c>
    </row>
    <row r="42" spans="1:18">
      <c r="A42" s="20">
        <v>29</v>
      </c>
      <c r="B42" s="19" t="s">
        <v>123</v>
      </c>
      <c r="C42" s="20"/>
      <c r="D42" s="20" t="s">
        <v>133</v>
      </c>
      <c r="E42" s="42">
        <v>3</v>
      </c>
      <c r="F42" s="19" t="s">
        <v>32</v>
      </c>
      <c r="G42" s="33">
        <v>0.44791666666666669</v>
      </c>
      <c r="H42" s="19" t="s">
        <v>28</v>
      </c>
      <c r="I42" s="33" t="s">
        <v>108</v>
      </c>
      <c r="J42" s="50">
        <v>230</v>
      </c>
      <c r="K42" s="25" t="s">
        <v>91</v>
      </c>
      <c r="L42" s="18">
        <v>364</v>
      </c>
      <c r="M42" s="45">
        <v>38.777999999999999</v>
      </c>
      <c r="N42" s="44">
        <f t="shared" si="1"/>
        <v>14115.191999999999</v>
      </c>
      <c r="O42" s="53">
        <v>0</v>
      </c>
      <c r="P42" s="44">
        <f t="shared" si="2"/>
        <v>0</v>
      </c>
      <c r="Q42" s="53">
        <v>0</v>
      </c>
      <c r="R42" s="44">
        <f t="shared" si="3"/>
        <v>0</v>
      </c>
    </row>
    <row r="43" spans="1:18">
      <c r="A43" s="20">
        <v>30</v>
      </c>
      <c r="B43" s="19" t="s">
        <v>14</v>
      </c>
      <c r="C43" s="20"/>
      <c r="D43" s="20" t="s">
        <v>133</v>
      </c>
      <c r="E43" s="42">
        <v>3</v>
      </c>
      <c r="F43" s="19" t="s">
        <v>32</v>
      </c>
      <c r="G43" s="33">
        <v>0.57291666666666663</v>
      </c>
      <c r="H43" s="19" t="s">
        <v>93</v>
      </c>
      <c r="I43" s="33" t="s">
        <v>109</v>
      </c>
      <c r="J43" s="50">
        <v>180</v>
      </c>
      <c r="K43" s="25" t="s">
        <v>91</v>
      </c>
      <c r="L43" s="18">
        <v>364</v>
      </c>
      <c r="M43" s="45">
        <v>43.173999999999999</v>
      </c>
      <c r="N43" s="44">
        <f t="shared" si="1"/>
        <v>15715.335999999999</v>
      </c>
      <c r="O43" s="53">
        <v>0</v>
      </c>
      <c r="P43" s="44">
        <f t="shared" si="2"/>
        <v>0</v>
      </c>
      <c r="Q43" s="53">
        <v>0</v>
      </c>
      <c r="R43" s="44">
        <f t="shared" si="3"/>
        <v>0</v>
      </c>
    </row>
    <row r="44" spans="1:18">
      <c r="A44" s="20">
        <v>31</v>
      </c>
      <c r="B44" s="19" t="s">
        <v>15</v>
      </c>
      <c r="C44" s="20"/>
      <c r="D44" s="20" t="s">
        <v>133</v>
      </c>
      <c r="E44" s="42">
        <v>3</v>
      </c>
      <c r="F44" s="19" t="s">
        <v>32</v>
      </c>
      <c r="G44" s="33">
        <v>0.65625</v>
      </c>
      <c r="H44" s="19" t="s">
        <v>28</v>
      </c>
      <c r="I44" s="33">
        <v>0.71180555555555547</v>
      </c>
      <c r="J44" s="50">
        <v>230</v>
      </c>
      <c r="K44" s="25" t="s">
        <v>91</v>
      </c>
      <c r="L44" s="18">
        <v>364</v>
      </c>
      <c r="M44" s="45">
        <v>38.777999999999999</v>
      </c>
      <c r="N44" s="44">
        <f t="shared" si="1"/>
        <v>14115.191999999999</v>
      </c>
      <c r="O44" s="53">
        <v>0</v>
      </c>
      <c r="P44" s="44">
        <f t="shared" si="2"/>
        <v>0</v>
      </c>
      <c r="Q44" s="53">
        <v>0</v>
      </c>
      <c r="R44" s="44">
        <f t="shared" si="3"/>
        <v>0</v>
      </c>
    </row>
    <row r="45" spans="1:18">
      <c r="A45" s="20">
        <v>32</v>
      </c>
      <c r="B45" s="19" t="s">
        <v>86</v>
      </c>
      <c r="C45" s="20"/>
      <c r="D45" s="20" t="s">
        <v>133</v>
      </c>
      <c r="E45" s="42">
        <v>3</v>
      </c>
      <c r="F45" s="19" t="s">
        <v>32</v>
      </c>
      <c r="G45" s="33">
        <v>0.78125</v>
      </c>
      <c r="H45" s="19" t="s">
        <v>28</v>
      </c>
      <c r="I45" s="33" t="s">
        <v>110</v>
      </c>
      <c r="J45" s="50">
        <v>90</v>
      </c>
      <c r="K45" s="25" t="s">
        <v>91</v>
      </c>
      <c r="L45" s="18">
        <v>364</v>
      </c>
      <c r="M45" s="45">
        <v>38.777999999999999</v>
      </c>
      <c r="N45" s="44">
        <f t="shared" si="1"/>
        <v>14115.191999999999</v>
      </c>
      <c r="O45" s="53">
        <v>0</v>
      </c>
      <c r="P45" s="44">
        <f t="shared" si="2"/>
        <v>0</v>
      </c>
      <c r="Q45" s="53">
        <v>0</v>
      </c>
      <c r="R45" s="44">
        <f t="shared" si="3"/>
        <v>0</v>
      </c>
    </row>
    <row r="46" spans="1:18">
      <c r="A46" s="20">
        <v>33</v>
      </c>
      <c r="B46" s="7" t="s">
        <v>87</v>
      </c>
      <c r="C46" s="20"/>
      <c r="D46" s="20" t="s">
        <v>133</v>
      </c>
      <c r="E46" s="42">
        <v>3</v>
      </c>
      <c r="F46" s="19" t="s">
        <v>32</v>
      </c>
      <c r="G46" s="33">
        <v>0.82291666666666663</v>
      </c>
      <c r="H46" s="19" t="s">
        <v>93</v>
      </c>
      <c r="I46" s="33" t="s">
        <v>111</v>
      </c>
      <c r="J46" s="50">
        <v>130</v>
      </c>
      <c r="K46" s="25" t="s">
        <v>91</v>
      </c>
      <c r="L46" s="18">
        <v>364</v>
      </c>
      <c r="M46" s="45">
        <v>43.173999999999999</v>
      </c>
      <c r="N46" s="44">
        <f t="shared" si="1"/>
        <v>15715.335999999999</v>
      </c>
      <c r="O46" s="53">
        <v>0</v>
      </c>
      <c r="P46" s="44">
        <f t="shared" si="2"/>
        <v>0</v>
      </c>
      <c r="Q46" s="53">
        <v>0</v>
      </c>
      <c r="R46" s="44">
        <f t="shared" si="3"/>
        <v>0</v>
      </c>
    </row>
    <row r="47" spans="1:18">
      <c r="A47" s="20">
        <v>34</v>
      </c>
      <c r="B47" s="19" t="s">
        <v>88</v>
      </c>
      <c r="C47" s="20"/>
      <c r="D47" s="20" t="s">
        <v>133</v>
      </c>
      <c r="E47" s="42">
        <v>3</v>
      </c>
      <c r="F47" s="19" t="s">
        <v>32</v>
      </c>
      <c r="G47" s="33">
        <v>0.86458333333333337</v>
      </c>
      <c r="H47" s="19" t="s">
        <v>93</v>
      </c>
      <c r="I47" s="33" t="s">
        <v>112</v>
      </c>
      <c r="J47" s="50">
        <v>90</v>
      </c>
      <c r="K47" s="25" t="s">
        <v>91</v>
      </c>
      <c r="L47" s="18">
        <v>364</v>
      </c>
      <c r="M47" s="45">
        <v>43.173999999999999</v>
      </c>
      <c r="N47" s="44">
        <f t="shared" si="1"/>
        <v>15715.335999999999</v>
      </c>
      <c r="O47" s="53">
        <v>0</v>
      </c>
      <c r="P47" s="44">
        <f t="shared" si="2"/>
        <v>0</v>
      </c>
      <c r="Q47" s="53">
        <v>0</v>
      </c>
      <c r="R47" s="44">
        <f t="shared" si="3"/>
        <v>0</v>
      </c>
    </row>
    <row r="48" spans="1:18">
      <c r="A48" s="20">
        <v>35</v>
      </c>
      <c r="B48" s="19">
        <v>30753</v>
      </c>
      <c r="C48" s="20" t="s">
        <v>62</v>
      </c>
      <c r="D48" s="20" t="s">
        <v>135</v>
      </c>
      <c r="E48" s="42">
        <v>1</v>
      </c>
      <c r="F48" s="19" t="s">
        <v>33</v>
      </c>
      <c r="G48" s="33">
        <v>0.19236111111111112</v>
      </c>
      <c r="H48" s="19" t="s">
        <v>28</v>
      </c>
      <c r="I48" s="33">
        <v>0.21041666666666667</v>
      </c>
      <c r="J48" s="50">
        <v>90</v>
      </c>
      <c r="K48" s="25" t="s">
        <v>120</v>
      </c>
      <c r="L48" s="18">
        <v>312</v>
      </c>
      <c r="M48" s="45">
        <v>25.058</v>
      </c>
      <c r="N48" s="44">
        <f t="shared" si="1"/>
        <v>7818.0959999999995</v>
      </c>
      <c r="O48" s="53">
        <v>0</v>
      </c>
      <c r="P48" s="44">
        <f t="shared" si="2"/>
        <v>0</v>
      </c>
      <c r="Q48" s="53">
        <v>0</v>
      </c>
      <c r="R48" s="44">
        <f t="shared" si="3"/>
        <v>0</v>
      </c>
    </row>
    <row r="49" spans="1:18">
      <c r="A49" s="20">
        <v>36</v>
      </c>
      <c r="B49" s="19">
        <v>30745</v>
      </c>
      <c r="C49" s="20" t="s">
        <v>62</v>
      </c>
      <c r="D49" s="20" t="s">
        <v>135</v>
      </c>
      <c r="E49" s="42">
        <v>1</v>
      </c>
      <c r="F49" s="19" t="s">
        <v>34</v>
      </c>
      <c r="G49" s="33">
        <v>0.22569444444444445</v>
      </c>
      <c r="H49" s="19" t="s">
        <v>28</v>
      </c>
      <c r="I49" s="33">
        <v>0.25208333333333333</v>
      </c>
      <c r="J49" s="50">
        <v>180</v>
      </c>
      <c r="K49" s="25" t="s">
        <v>91</v>
      </c>
      <c r="L49" s="18">
        <v>364</v>
      </c>
      <c r="M49" s="45">
        <v>38.777999999999999</v>
      </c>
      <c r="N49" s="44">
        <f t="shared" si="1"/>
        <v>14115.191999999999</v>
      </c>
      <c r="O49" s="53">
        <v>0</v>
      </c>
      <c r="P49" s="44">
        <f t="shared" si="2"/>
        <v>0</v>
      </c>
      <c r="Q49" s="53">
        <v>0</v>
      </c>
      <c r="R49" s="44">
        <f t="shared" si="3"/>
        <v>0</v>
      </c>
    </row>
    <row r="50" spans="1:18" ht="24">
      <c r="A50" s="20">
        <v>37</v>
      </c>
      <c r="B50" s="19">
        <v>33139</v>
      </c>
      <c r="C50" s="20" t="s">
        <v>53</v>
      </c>
      <c r="D50" s="20" t="s">
        <v>135</v>
      </c>
      <c r="E50" s="42">
        <v>1</v>
      </c>
      <c r="F50" s="19" t="s">
        <v>48</v>
      </c>
      <c r="G50" s="33">
        <v>0.20486111111111113</v>
      </c>
      <c r="H50" s="19" t="s">
        <v>28</v>
      </c>
      <c r="I50" s="33">
        <v>0.26250000000000001</v>
      </c>
      <c r="J50" s="50">
        <v>180</v>
      </c>
      <c r="K50" s="19" t="s">
        <v>147</v>
      </c>
      <c r="L50" s="18">
        <v>249</v>
      </c>
      <c r="M50" s="45">
        <v>98.209000000000003</v>
      </c>
      <c r="N50" s="44">
        <f t="shared" si="1"/>
        <v>24454.041000000001</v>
      </c>
      <c r="O50" s="53">
        <v>0</v>
      </c>
      <c r="P50" s="44">
        <f t="shared" si="2"/>
        <v>0</v>
      </c>
      <c r="Q50" s="53">
        <v>0</v>
      </c>
      <c r="R50" s="44">
        <f t="shared" si="3"/>
        <v>0</v>
      </c>
    </row>
    <row r="51" spans="1:18" ht="24">
      <c r="A51" s="20">
        <v>38</v>
      </c>
      <c r="B51" s="19">
        <v>33141</v>
      </c>
      <c r="C51" s="20" t="s">
        <v>49</v>
      </c>
      <c r="D51" s="20" t="s">
        <v>135</v>
      </c>
      <c r="E51" s="42">
        <v>1</v>
      </c>
      <c r="F51" s="19" t="s">
        <v>48</v>
      </c>
      <c r="G51" s="33">
        <v>0.24097222222222223</v>
      </c>
      <c r="H51" s="19" t="s">
        <v>28</v>
      </c>
      <c r="I51" s="33">
        <v>0.2986111111111111</v>
      </c>
      <c r="J51" s="50">
        <v>180</v>
      </c>
      <c r="K51" s="25" t="s">
        <v>91</v>
      </c>
      <c r="L51" s="18">
        <v>364</v>
      </c>
      <c r="M51" s="45">
        <v>98.209000000000003</v>
      </c>
      <c r="N51" s="44">
        <f t="shared" si="1"/>
        <v>35748.076000000001</v>
      </c>
      <c r="O51" s="53">
        <v>0</v>
      </c>
      <c r="P51" s="44">
        <f t="shared" si="2"/>
        <v>0</v>
      </c>
      <c r="Q51" s="53">
        <v>0</v>
      </c>
      <c r="R51" s="44">
        <f t="shared" si="3"/>
        <v>0</v>
      </c>
    </row>
    <row r="52" spans="1:18">
      <c r="A52" s="20">
        <v>39</v>
      </c>
      <c r="B52" s="19">
        <v>33143</v>
      </c>
      <c r="C52" s="20" t="s">
        <v>51</v>
      </c>
      <c r="D52" s="20" t="s">
        <v>135</v>
      </c>
      <c r="E52" s="42">
        <v>1</v>
      </c>
      <c r="F52" s="19" t="s">
        <v>48</v>
      </c>
      <c r="G52" s="33">
        <v>0.28888888888888892</v>
      </c>
      <c r="H52" s="19" t="s">
        <v>28</v>
      </c>
      <c r="I52" s="33">
        <v>0.34583333333333338</v>
      </c>
      <c r="J52" s="50">
        <v>130</v>
      </c>
      <c r="K52" s="19" t="s">
        <v>147</v>
      </c>
      <c r="L52" s="18">
        <v>249</v>
      </c>
      <c r="M52" s="45">
        <v>98.209000000000003</v>
      </c>
      <c r="N52" s="44">
        <f t="shared" si="1"/>
        <v>24454.041000000001</v>
      </c>
      <c r="O52" s="53">
        <v>0</v>
      </c>
      <c r="P52" s="44">
        <f t="shared" si="2"/>
        <v>0</v>
      </c>
      <c r="Q52" s="53">
        <v>0</v>
      </c>
      <c r="R52" s="44">
        <f t="shared" si="3"/>
        <v>0</v>
      </c>
    </row>
    <row r="53" spans="1:18">
      <c r="A53" s="20">
        <v>40</v>
      </c>
      <c r="B53" s="34">
        <v>33145</v>
      </c>
      <c r="C53" s="20" t="s">
        <v>50</v>
      </c>
      <c r="D53" s="20" t="s">
        <v>135</v>
      </c>
      <c r="E53" s="42">
        <v>1</v>
      </c>
      <c r="F53" s="19" t="s">
        <v>48</v>
      </c>
      <c r="G53" s="33">
        <v>0.49722222222222223</v>
      </c>
      <c r="H53" s="19" t="s">
        <v>28</v>
      </c>
      <c r="I53" s="33">
        <v>0.55277777777777781</v>
      </c>
      <c r="J53" s="50">
        <v>130</v>
      </c>
      <c r="K53" s="19" t="s">
        <v>91</v>
      </c>
      <c r="L53" s="18">
        <v>364</v>
      </c>
      <c r="M53" s="45">
        <v>98.209000000000003</v>
      </c>
      <c r="N53" s="44">
        <f t="shared" si="1"/>
        <v>35748.076000000001</v>
      </c>
      <c r="O53" s="53">
        <v>0</v>
      </c>
      <c r="P53" s="44">
        <f t="shared" si="2"/>
        <v>0</v>
      </c>
      <c r="Q53" s="53">
        <v>0</v>
      </c>
      <c r="R53" s="44">
        <f t="shared" si="3"/>
        <v>0</v>
      </c>
    </row>
    <row r="54" spans="1:18">
      <c r="A54" s="20">
        <v>41</v>
      </c>
      <c r="B54" s="34">
        <v>33147</v>
      </c>
      <c r="C54" s="20"/>
      <c r="D54" s="20" t="s">
        <v>135</v>
      </c>
      <c r="E54" s="42">
        <v>1</v>
      </c>
      <c r="F54" s="34" t="s">
        <v>45</v>
      </c>
      <c r="G54" s="33">
        <v>0.6791666666666667</v>
      </c>
      <c r="H54" s="19" t="s">
        <v>28</v>
      </c>
      <c r="I54" s="33">
        <v>0.72361111111111109</v>
      </c>
      <c r="J54" s="50">
        <v>130</v>
      </c>
      <c r="K54" s="19" t="s">
        <v>147</v>
      </c>
      <c r="L54" s="18">
        <v>249</v>
      </c>
      <c r="M54" s="45">
        <v>75.483999999999995</v>
      </c>
      <c r="N54" s="44">
        <f t="shared" si="1"/>
        <v>18795.516</v>
      </c>
      <c r="O54" s="53">
        <v>0</v>
      </c>
      <c r="P54" s="44">
        <f t="shared" si="2"/>
        <v>0</v>
      </c>
      <c r="Q54" s="53">
        <v>0</v>
      </c>
      <c r="R54" s="44">
        <f t="shared" si="3"/>
        <v>0</v>
      </c>
    </row>
    <row r="55" spans="1:18">
      <c r="A55" s="20">
        <v>42</v>
      </c>
      <c r="B55" s="34">
        <v>33149</v>
      </c>
      <c r="C55" s="20"/>
      <c r="D55" s="20" t="s">
        <v>135</v>
      </c>
      <c r="E55" s="42">
        <v>1</v>
      </c>
      <c r="F55" s="19" t="s">
        <v>48</v>
      </c>
      <c r="G55" s="33">
        <v>0.74513888888888891</v>
      </c>
      <c r="H55" s="19" t="s">
        <v>28</v>
      </c>
      <c r="I55" s="33">
        <v>0.8041666666666667</v>
      </c>
      <c r="J55" s="50">
        <v>180</v>
      </c>
      <c r="K55" s="19" t="s">
        <v>147</v>
      </c>
      <c r="L55" s="18">
        <v>249</v>
      </c>
      <c r="M55" s="45">
        <v>98.209000000000003</v>
      </c>
      <c r="N55" s="44">
        <f t="shared" si="1"/>
        <v>24454.041000000001</v>
      </c>
      <c r="O55" s="53">
        <v>0</v>
      </c>
      <c r="P55" s="44">
        <f t="shared" si="2"/>
        <v>0</v>
      </c>
      <c r="Q55" s="53">
        <v>0</v>
      </c>
      <c r="R55" s="44">
        <f t="shared" si="3"/>
        <v>0</v>
      </c>
    </row>
    <row r="56" spans="1:18">
      <c r="A56" s="20">
        <v>43</v>
      </c>
      <c r="B56" s="34">
        <v>33151</v>
      </c>
      <c r="C56" s="20" t="s">
        <v>52</v>
      </c>
      <c r="D56" s="20" t="s">
        <v>135</v>
      </c>
      <c r="E56" s="42">
        <v>1</v>
      </c>
      <c r="F56" s="19" t="s">
        <v>48</v>
      </c>
      <c r="G56" s="33" t="s">
        <v>63</v>
      </c>
      <c r="H56" s="19" t="s">
        <v>28</v>
      </c>
      <c r="I56" s="33">
        <v>0.89722222222222225</v>
      </c>
      <c r="J56" s="50">
        <v>90</v>
      </c>
      <c r="K56" s="19" t="s">
        <v>91</v>
      </c>
      <c r="L56" s="18">
        <v>364</v>
      </c>
      <c r="M56" s="45">
        <v>98.209000000000003</v>
      </c>
      <c r="N56" s="44">
        <f t="shared" si="1"/>
        <v>35748.076000000001</v>
      </c>
      <c r="O56" s="53">
        <v>0</v>
      </c>
      <c r="P56" s="44">
        <f t="shared" si="2"/>
        <v>0</v>
      </c>
      <c r="Q56" s="53">
        <v>0</v>
      </c>
      <c r="R56" s="44">
        <f t="shared" si="3"/>
        <v>0</v>
      </c>
    </row>
    <row r="57" spans="1:18">
      <c r="A57" s="20">
        <v>44</v>
      </c>
      <c r="B57" s="34">
        <v>30747</v>
      </c>
      <c r="C57" s="20" t="s">
        <v>62</v>
      </c>
      <c r="D57" s="20" t="s">
        <v>135</v>
      </c>
      <c r="E57" s="42">
        <v>1</v>
      </c>
      <c r="F57" s="34" t="s">
        <v>34</v>
      </c>
      <c r="G57" s="33">
        <v>2.013888888888889E-2</v>
      </c>
      <c r="H57" s="19" t="s">
        <v>28</v>
      </c>
      <c r="I57" s="33">
        <v>4.027777777777778E-2</v>
      </c>
      <c r="J57" s="50">
        <v>90</v>
      </c>
      <c r="K57" s="19" t="s">
        <v>148</v>
      </c>
      <c r="L57" s="18">
        <v>115</v>
      </c>
      <c r="M57" s="45">
        <v>38.777999999999999</v>
      </c>
      <c r="N57" s="44">
        <f t="shared" si="1"/>
        <v>4459.47</v>
      </c>
      <c r="O57" s="53">
        <v>0</v>
      </c>
      <c r="P57" s="44">
        <f t="shared" si="2"/>
        <v>0</v>
      </c>
      <c r="Q57" s="53">
        <v>0</v>
      </c>
      <c r="R57" s="44">
        <f t="shared" si="3"/>
        <v>0</v>
      </c>
    </row>
    <row r="58" spans="1:18">
      <c r="A58" s="20">
        <v>45</v>
      </c>
      <c r="B58" s="34">
        <v>33108</v>
      </c>
      <c r="C58" s="20" t="s">
        <v>52</v>
      </c>
      <c r="D58" s="20" t="s">
        <v>135</v>
      </c>
      <c r="E58" s="42">
        <v>1</v>
      </c>
      <c r="F58" s="19" t="s">
        <v>28</v>
      </c>
      <c r="G58" s="33">
        <v>0.27013888888888887</v>
      </c>
      <c r="H58" s="19" t="s">
        <v>48</v>
      </c>
      <c r="I58" s="33">
        <v>0.32777777777777778</v>
      </c>
      <c r="J58" s="50">
        <v>90</v>
      </c>
      <c r="K58" s="19" t="s">
        <v>147</v>
      </c>
      <c r="L58" s="18">
        <v>249</v>
      </c>
      <c r="M58" s="45">
        <v>98.209000000000003</v>
      </c>
      <c r="N58" s="44">
        <f t="shared" si="1"/>
        <v>24454.041000000001</v>
      </c>
      <c r="O58" s="53">
        <v>0</v>
      </c>
      <c r="P58" s="44">
        <f t="shared" si="2"/>
        <v>0</v>
      </c>
      <c r="Q58" s="53">
        <v>0</v>
      </c>
      <c r="R58" s="44">
        <f t="shared" si="3"/>
        <v>0</v>
      </c>
    </row>
    <row r="59" spans="1:18">
      <c r="A59" s="20">
        <v>46</v>
      </c>
      <c r="B59" s="34">
        <v>33124</v>
      </c>
      <c r="C59" s="20"/>
      <c r="D59" s="20" t="s">
        <v>135</v>
      </c>
      <c r="E59" s="42">
        <v>1</v>
      </c>
      <c r="F59" s="19" t="s">
        <v>28</v>
      </c>
      <c r="G59" s="33">
        <v>0.36041666666666666</v>
      </c>
      <c r="H59" s="19" t="s">
        <v>48</v>
      </c>
      <c r="I59" s="33" t="s">
        <v>113</v>
      </c>
      <c r="J59" s="50">
        <v>90</v>
      </c>
      <c r="K59" s="19" t="s">
        <v>148</v>
      </c>
      <c r="L59" s="18">
        <v>115</v>
      </c>
      <c r="M59" s="45">
        <v>98.209000000000003</v>
      </c>
      <c r="N59" s="44">
        <f t="shared" si="1"/>
        <v>11294.035</v>
      </c>
      <c r="O59" s="53">
        <v>0</v>
      </c>
      <c r="P59" s="44">
        <f t="shared" si="2"/>
        <v>0</v>
      </c>
      <c r="Q59" s="53">
        <v>0</v>
      </c>
      <c r="R59" s="44">
        <f t="shared" si="3"/>
        <v>0</v>
      </c>
    </row>
    <row r="60" spans="1:18">
      <c r="A60" s="20">
        <v>47</v>
      </c>
      <c r="B60" s="34">
        <v>33114</v>
      </c>
      <c r="C60" s="20"/>
      <c r="D60" s="20" t="s">
        <v>135</v>
      </c>
      <c r="E60" s="42">
        <v>1</v>
      </c>
      <c r="F60" s="19" t="s">
        <v>28</v>
      </c>
      <c r="G60" s="33">
        <v>0.60347222222222219</v>
      </c>
      <c r="H60" s="19" t="s">
        <v>45</v>
      </c>
      <c r="I60" s="33">
        <v>0.64583333333333337</v>
      </c>
      <c r="J60" s="50">
        <v>180</v>
      </c>
      <c r="K60" s="19" t="s">
        <v>147</v>
      </c>
      <c r="L60" s="18">
        <v>249</v>
      </c>
      <c r="M60" s="45">
        <v>75.483999999999995</v>
      </c>
      <c r="N60" s="44">
        <f t="shared" si="1"/>
        <v>18795.516</v>
      </c>
      <c r="O60" s="53">
        <v>0</v>
      </c>
      <c r="P60" s="44">
        <f t="shared" si="2"/>
        <v>0</v>
      </c>
      <c r="Q60" s="53">
        <v>0</v>
      </c>
      <c r="R60" s="44">
        <f t="shared" si="3"/>
        <v>0</v>
      </c>
    </row>
    <row r="61" spans="1:18" ht="24">
      <c r="A61" s="20">
        <v>48</v>
      </c>
      <c r="B61" s="34">
        <v>33116</v>
      </c>
      <c r="C61" s="20" t="s">
        <v>49</v>
      </c>
      <c r="D61" s="20" t="s">
        <v>135</v>
      </c>
      <c r="E61" s="42">
        <v>1</v>
      </c>
      <c r="F61" s="19" t="s">
        <v>28</v>
      </c>
      <c r="G61" s="33">
        <v>0.64652777777777781</v>
      </c>
      <c r="H61" s="19" t="s">
        <v>48</v>
      </c>
      <c r="I61" s="33" t="s">
        <v>64</v>
      </c>
      <c r="J61" s="50">
        <v>180</v>
      </c>
      <c r="K61" s="19" t="s">
        <v>147</v>
      </c>
      <c r="L61" s="18">
        <v>249</v>
      </c>
      <c r="M61" s="45">
        <v>98.209000000000003</v>
      </c>
      <c r="N61" s="44">
        <f t="shared" si="1"/>
        <v>24454.041000000001</v>
      </c>
      <c r="O61" s="53">
        <v>0</v>
      </c>
      <c r="P61" s="44">
        <f t="shared" si="2"/>
        <v>0</v>
      </c>
      <c r="Q61" s="53">
        <v>0</v>
      </c>
      <c r="R61" s="44">
        <f t="shared" si="3"/>
        <v>0</v>
      </c>
    </row>
    <row r="62" spans="1:18">
      <c r="A62" s="20">
        <v>49</v>
      </c>
      <c r="B62" s="34">
        <v>33118</v>
      </c>
      <c r="C62" s="20" t="s">
        <v>51</v>
      </c>
      <c r="D62" s="20" t="s">
        <v>135</v>
      </c>
      <c r="E62" s="42">
        <v>1</v>
      </c>
      <c r="F62" s="19" t="s">
        <v>28</v>
      </c>
      <c r="G62" s="33">
        <v>0.69166666666666676</v>
      </c>
      <c r="H62" s="19" t="s">
        <v>48</v>
      </c>
      <c r="I62" s="33">
        <v>0.74861111111111101</v>
      </c>
      <c r="J62" s="50">
        <v>180</v>
      </c>
      <c r="K62" s="19" t="s">
        <v>147</v>
      </c>
      <c r="L62" s="18">
        <v>249</v>
      </c>
      <c r="M62" s="45">
        <v>98.209000000000003</v>
      </c>
      <c r="N62" s="44">
        <f t="shared" si="1"/>
        <v>24454.041000000001</v>
      </c>
      <c r="O62" s="53">
        <v>0</v>
      </c>
      <c r="P62" s="44">
        <f t="shared" si="2"/>
        <v>0</v>
      </c>
      <c r="Q62" s="53">
        <v>0</v>
      </c>
      <c r="R62" s="44">
        <f t="shared" si="3"/>
        <v>0</v>
      </c>
    </row>
    <row r="63" spans="1:18">
      <c r="A63" s="20">
        <v>50</v>
      </c>
      <c r="B63" s="34">
        <v>30728</v>
      </c>
      <c r="C63" s="20" t="s">
        <v>62</v>
      </c>
      <c r="D63" s="20" t="s">
        <v>135</v>
      </c>
      <c r="E63" s="42">
        <v>1</v>
      </c>
      <c r="F63" s="19" t="s">
        <v>28</v>
      </c>
      <c r="G63" s="33">
        <v>0.7090277777777777</v>
      </c>
      <c r="H63" s="19" t="s">
        <v>33</v>
      </c>
      <c r="I63" s="33" t="s">
        <v>61</v>
      </c>
      <c r="J63" s="50">
        <v>130</v>
      </c>
      <c r="K63" s="25" t="s">
        <v>122</v>
      </c>
      <c r="L63" s="18">
        <v>312</v>
      </c>
      <c r="M63" s="45">
        <v>25.058</v>
      </c>
      <c r="N63" s="44">
        <f t="shared" si="1"/>
        <v>7818.0959999999995</v>
      </c>
      <c r="O63" s="53">
        <v>0</v>
      </c>
      <c r="P63" s="44">
        <f t="shared" si="2"/>
        <v>0</v>
      </c>
      <c r="Q63" s="53">
        <v>0</v>
      </c>
      <c r="R63" s="44">
        <f t="shared" si="3"/>
        <v>0</v>
      </c>
    </row>
    <row r="64" spans="1:18">
      <c r="A64" s="20">
        <v>51</v>
      </c>
      <c r="B64" s="34">
        <v>33120</v>
      </c>
      <c r="C64" s="20" t="s">
        <v>50</v>
      </c>
      <c r="D64" s="20" t="s">
        <v>135</v>
      </c>
      <c r="E64" s="42">
        <v>1</v>
      </c>
      <c r="F64" s="19" t="s">
        <v>28</v>
      </c>
      <c r="G64" s="33">
        <v>0.74791666666666667</v>
      </c>
      <c r="H64" s="19" t="s">
        <v>48</v>
      </c>
      <c r="I64" s="33">
        <v>0.80486111111111114</v>
      </c>
      <c r="J64" s="50">
        <v>90</v>
      </c>
      <c r="K64" s="19" t="s">
        <v>91</v>
      </c>
      <c r="L64" s="18">
        <v>364</v>
      </c>
      <c r="M64" s="45">
        <v>98.209000000000003</v>
      </c>
      <c r="N64" s="44">
        <f t="shared" si="1"/>
        <v>35748.076000000001</v>
      </c>
      <c r="O64" s="53">
        <v>0</v>
      </c>
      <c r="P64" s="44">
        <f t="shared" si="2"/>
        <v>0</v>
      </c>
      <c r="Q64" s="53">
        <v>0</v>
      </c>
      <c r="R64" s="44">
        <f t="shared" si="3"/>
        <v>0</v>
      </c>
    </row>
    <row r="65" spans="1:18">
      <c r="A65" s="20">
        <v>52</v>
      </c>
      <c r="B65" s="34">
        <v>33102</v>
      </c>
      <c r="C65" s="42"/>
      <c r="D65" s="20" t="s">
        <v>135</v>
      </c>
      <c r="E65" s="42">
        <v>1</v>
      </c>
      <c r="F65" s="19" t="s">
        <v>29</v>
      </c>
      <c r="G65" s="33">
        <v>0.81111111111111101</v>
      </c>
      <c r="H65" s="19" t="s">
        <v>48</v>
      </c>
      <c r="I65" s="22">
        <v>0.86944444444444446</v>
      </c>
      <c r="J65" s="50">
        <v>180</v>
      </c>
      <c r="K65" s="19" t="s">
        <v>91</v>
      </c>
      <c r="L65" s="18">
        <v>364</v>
      </c>
      <c r="M65" s="45">
        <v>98.209000000000003</v>
      </c>
      <c r="N65" s="44">
        <f t="shared" si="1"/>
        <v>35748.076000000001</v>
      </c>
      <c r="O65" s="53">
        <v>0</v>
      </c>
      <c r="P65" s="44">
        <f t="shared" si="2"/>
        <v>0</v>
      </c>
      <c r="Q65" s="53">
        <v>0</v>
      </c>
      <c r="R65" s="44">
        <f t="shared" si="3"/>
        <v>0</v>
      </c>
    </row>
    <row r="66" spans="1:18" ht="24">
      <c r="A66" s="20">
        <v>53</v>
      </c>
      <c r="B66" s="19">
        <v>33122</v>
      </c>
      <c r="C66" s="20" t="s">
        <v>53</v>
      </c>
      <c r="D66" s="20" t="s">
        <v>135</v>
      </c>
      <c r="E66" s="42">
        <v>1</v>
      </c>
      <c r="F66" s="19" t="s">
        <v>28</v>
      </c>
      <c r="G66" s="33">
        <v>0.92708333333333337</v>
      </c>
      <c r="H66" s="34" t="s">
        <v>48</v>
      </c>
      <c r="I66" s="22">
        <v>0.98472222222222217</v>
      </c>
      <c r="J66" s="50">
        <v>90</v>
      </c>
      <c r="K66" s="19" t="s">
        <v>147</v>
      </c>
      <c r="L66" s="18">
        <v>249</v>
      </c>
      <c r="M66" s="45">
        <v>98.209000000000003</v>
      </c>
      <c r="N66" s="44">
        <f t="shared" si="1"/>
        <v>24454.041000000001</v>
      </c>
      <c r="O66" s="53">
        <v>0</v>
      </c>
      <c r="P66" s="44">
        <f t="shared" si="2"/>
        <v>0</v>
      </c>
      <c r="Q66" s="53">
        <v>0</v>
      </c>
      <c r="R66" s="44">
        <f t="shared" si="3"/>
        <v>0</v>
      </c>
    </row>
    <row r="67" spans="1:18">
      <c r="A67" s="20">
        <v>54</v>
      </c>
      <c r="B67" s="34">
        <v>30742</v>
      </c>
      <c r="C67" s="20" t="s">
        <v>62</v>
      </c>
      <c r="D67" s="20" t="s">
        <v>135</v>
      </c>
      <c r="E67" s="42">
        <v>1</v>
      </c>
      <c r="F67" s="19" t="s">
        <v>29</v>
      </c>
      <c r="G67" s="33">
        <v>0.98819444444444438</v>
      </c>
      <c r="H67" s="34" t="s">
        <v>34</v>
      </c>
      <c r="I67" s="22" t="s">
        <v>114</v>
      </c>
      <c r="J67" s="50">
        <v>90</v>
      </c>
      <c r="K67" s="25" t="s">
        <v>91</v>
      </c>
      <c r="L67" s="18">
        <v>364</v>
      </c>
      <c r="M67" s="45">
        <v>38.777999999999999</v>
      </c>
      <c r="N67" s="44">
        <f t="shared" si="1"/>
        <v>14115.191999999999</v>
      </c>
      <c r="O67" s="53">
        <v>0</v>
      </c>
      <c r="P67" s="44">
        <f t="shared" si="2"/>
        <v>0</v>
      </c>
      <c r="Q67" s="53">
        <v>0</v>
      </c>
      <c r="R67" s="44">
        <f t="shared" si="3"/>
        <v>0</v>
      </c>
    </row>
    <row r="68" spans="1:18">
      <c r="A68" s="20">
        <v>55</v>
      </c>
      <c r="B68" s="34">
        <v>30744</v>
      </c>
      <c r="C68" s="20" t="s">
        <v>62</v>
      </c>
      <c r="D68" s="20" t="s">
        <v>135</v>
      </c>
      <c r="E68" s="42">
        <v>1</v>
      </c>
      <c r="F68" s="19" t="s">
        <v>29</v>
      </c>
      <c r="G68" s="33">
        <v>5.2083333333333336E-2</v>
      </c>
      <c r="H68" s="34" t="s">
        <v>34</v>
      </c>
      <c r="I68" s="22">
        <v>7.8472222222222221E-2</v>
      </c>
      <c r="J68" s="50">
        <v>90</v>
      </c>
      <c r="K68" s="19" t="s">
        <v>148</v>
      </c>
      <c r="L68" s="18">
        <v>115</v>
      </c>
      <c r="M68" s="45">
        <v>38.777999999999999</v>
      </c>
      <c r="N68" s="44">
        <f t="shared" si="1"/>
        <v>4459.47</v>
      </c>
      <c r="O68" s="53">
        <v>0</v>
      </c>
      <c r="P68" s="44">
        <f t="shared" si="2"/>
        <v>0</v>
      </c>
      <c r="Q68" s="53">
        <v>0</v>
      </c>
      <c r="R68" s="44">
        <f t="shared" si="3"/>
        <v>0</v>
      </c>
    </row>
    <row r="69" spans="1:18">
      <c r="A69" s="20">
        <v>56</v>
      </c>
      <c r="B69" s="34">
        <v>30581</v>
      </c>
      <c r="C69" s="20"/>
      <c r="D69" s="20" t="s">
        <v>136</v>
      </c>
      <c r="E69" s="42">
        <v>1</v>
      </c>
      <c r="F69" s="19" t="s">
        <v>37</v>
      </c>
      <c r="G69" s="33">
        <v>0.23472222222222219</v>
      </c>
      <c r="H69" s="19" t="s">
        <v>165</v>
      </c>
      <c r="I69" s="22">
        <v>0.28194444444444444</v>
      </c>
      <c r="J69" s="50">
        <v>90</v>
      </c>
      <c r="K69" s="25" t="s">
        <v>91</v>
      </c>
      <c r="L69" s="18">
        <v>364</v>
      </c>
      <c r="M69" s="45">
        <v>40.33</v>
      </c>
      <c r="N69" s="44">
        <f t="shared" si="1"/>
        <v>14680.119999999999</v>
      </c>
      <c r="O69" s="53">
        <v>0</v>
      </c>
      <c r="P69" s="44">
        <f t="shared" si="2"/>
        <v>0</v>
      </c>
      <c r="Q69" s="53">
        <v>0</v>
      </c>
      <c r="R69" s="44">
        <f t="shared" si="3"/>
        <v>0</v>
      </c>
    </row>
    <row r="70" spans="1:18">
      <c r="A70" s="20">
        <v>57</v>
      </c>
      <c r="B70" s="34">
        <v>30503</v>
      </c>
      <c r="C70" s="42" t="s">
        <v>66</v>
      </c>
      <c r="D70" s="20" t="s">
        <v>136</v>
      </c>
      <c r="E70" s="42">
        <v>1</v>
      </c>
      <c r="F70" s="19" t="s">
        <v>29</v>
      </c>
      <c r="G70" s="33">
        <v>0.23263888888888887</v>
      </c>
      <c r="H70" s="19" t="s">
        <v>55</v>
      </c>
      <c r="I70" s="22">
        <v>0.37916666666666665</v>
      </c>
      <c r="J70" s="50">
        <v>90</v>
      </c>
      <c r="K70" s="19" t="s">
        <v>147</v>
      </c>
      <c r="L70" s="18">
        <v>249</v>
      </c>
      <c r="M70" s="45">
        <v>139.60499999999999</v>
      </c>
      <c r="N70" s="44">
        <f t="shared" si="1"/>
        <v>34761.644999999997</v>
      </c>
      <c r="O70" s="53">
        <v>0</v>
      </c>
      <c r="P70" s="44">
        <f t="shared" si="2"/>
        <v>0</v>
      </c>
      <c r="Q70" s="53">
        <v>0</v>
      </c>
      <c r="R70" s="44">
        <f t="shared" si="3"/>
        <v>0</v>
      </c>
    </row>
    <row r="71" spans="1:18">
      <c r="A71" s="20">
        <v>58</v>
      </c>
      <c r="B71" s="34">
        <v>30505</v>
      </c>
      <c r="C71" s="20" t="s">
        <v>67</v>
      </c>
      <c r="D71" s="20" t="s">
        <v>136</v>
      </c>
      <c r="E71" s="42">
        <v>1</v>
      </c>
      <c r="F71" s="19" t="s">
        <v>28</v>
      </c>
      <c r="G71" s="33">
        <v>0.31944444444444448</v>
      </c>
      <c r="H71" s="19" t="s">
        <v>55</v>
      </c>
      <c r="I71" s="22" t="s">
        <v>115</v>
      </c>
      <c r="J71" s="50">
        <v>180</v>
      </c>
      <c r="K71" s="25" t="s">
        <v>91</v>
      </c>
      <c r="L71" s="18">
        <v>364</v>
      </c>
      <c r="M71" s="45">
        <v>139.60499999999999</v>
      </c>
      <c r="N71" s="44">
        <f t="shared" si="1"/>
        <v>50816.219999999994</v>
      </c>
      <c r="O71" s="53">
        <v>0</v>
      </c>
      <c r="P71" s="44">
        <f t="shared" si="2"/>
        <v>0</v>
      </c>
      <c r="Q71" s="53">
        <v>0</v>
      </c>
      <c r="R71" s="44">
        <f t="shared" si="3"/>
        <v>0</v>
      </c>
    </row>
    <row r="72" spans="1:18">
      <c r="A72" s="20">
        <v>59</v>
      </c>
      <c r="B72" s="34">
        <v>30507</v>
      </c>
      <c r="C72" s="20" t="s">
        <v>68</v>
      </c>
      <c r="D72" s="20" t="s">
        <v>136</v>
      </c>
      <c r="E72" s="42">
        <v>1</v>
      </c>
      <c r="F72" s="19" t="s">
        <v>29</v>
      </c>
      <c r="G72" s="33">
        <v>0.40972222222222227</v>
      </c>
      <c r="H72" s="19" t="s">
        <v>55</v>
      </c>
      <c r="I72" s="22" t="s">
        <v>116</v>
      </c>
      <c r="J72" s="50">
        <v>180</v>
      </c>
      <c r="K72" s="25" t="s">
        <v>91</v>
      </c>
      <c r="L72" s="18">
        <v>364</v>
      </c>
      <c r="M72" s="45">
        <v>141.86699999999999</v>
      </c>
      <c r="N72" s="44">
        <f t="shared" si="1"/>
        <v>51639.587999999996</v>
      </c>
      <c r="O72" s="53">
        <v>0</v>
      </c>
      <c r="P72" s="44">
        <f t="shared" si="2"/>
        <v>0</v>
      </c>
      <c r="Q72" s="53">
        <v>0</v>
      </c>
      <c r="R72" s="44">
        <f t="shared" si="3"/>
        <v>0</v>
      </c>
    </row>
    <row r="73" spans="1:18">
      <c r="A73" s="20">
        <v>60</v>
      </c>
      <c r="B73" s="34">
        <v>30509</v>
      </c>
      <c r="C73" s="20" t="s">
        <v>69</v>
      </c>
      <c r="D73" s="20" t="s">
        <v>136</v>
      </c>
      <c r="E73" s="42">
        <v>1</v>
      </c>
      <c r="F73" s="19" t="s">
        <v>29</v>
      </c>
      <c r="G73" s="33">
        <v>0.53541666666666665</v>
      </c>
      <c r="H73" s="19" t="s">
        <v>55</v>
      </c>
      <c r="I73" s="22" t="s">
        <v>117</v>
      </c>
      <c r="J73" s="50">
        <v>180</v>
      </c>
      <c r="K73" s="25" t="s">
        <v>91</v>
      </c>
      <c r="L73" s="18">
        <v>364</v>
      </c>
      <c r="M73" s="45">
        <v>141.86699999999999</v>
      </c>
      <c r="N73" s="44">
        <f t="shared" si="1"/>
        <v>51639.587999999996</v>
      </c>
      <c r="O73" s="53">
        <v>0</v>
      </c>
      <c r="P73" s="44">
        <f t="shared" si="2"/>
        <v>0</v>
      </c>
      <c r="Q73" s="53">
        <v>0</v>
      </c>
      <c r="R73" s="44">
        <f t="shared" si="3"/>
        <v>0</v>
      </c>
    </row>
    <row r="74" spans="1:18">
      <c r="A74" s="20">
        <v>61</v>
      </c>
      <c r="B74" s="19">
        <v>30513</v>
      </c>
      <c r="C74" s="20" t="s">
        <v>20</v>
      </c>
      <c r="D74" s="20" t="s">
        <v>136</v>
      </c>
      <c r="E74" s="42">
        <v>1</v>
      </c>
      <c r="F74" s="19" t="s">
        <v>29</v>
      </c>
      <c r="G74" s="33">
        <v>0.74305555555555547</v>
      </c>
      <c r="H74" s="19" t="s">
        <v>55</v>
      </c>
      <c r="I74" s="22" t="s">
        <v>118</v>
      </c>
      <c r="J74" s="50">
        <v>180</v>
      </c>
      <c r="K74" s="25" t="s">
        <v>91</v>
      </c>
      <c r="L74" s="18">
        <v>364</v>
      </c>
      <c r="M74" s="45">
        <v>141.86699999999999</v>
      </c>
      <c r="N74" s="44">
        <f t="shared" si="1"/>
        <v>51639.587999999996</v>
      </c>
      <c r="O74" s="53">
        <v>0</v>
      </c>
      <c r="P74" s="44">
        <f t="shared" si="2"/>
        <v>0</v>
      </c>
      <c r="Q74" s="53">
        <v>0</v>
      </c>
      <c r="R74" s="44">
        <f t="shared" si="3"/>
        <v>0</v>
      </c>
    </row>
    <row r="75" spans="1:18">
      <c r="A75" s="20">
        <v>62</v>
      </c>
      <c r="B75" s="19">
        <v>30515</v>
      </c>
      <c r="C75" s="20" t="s">
        <v>21</v>
      </c>
      <c r="D75" s="20" t="s">
        <v>136</v>
      </c>
      <c r="E75" s="42">
        <v>1</v>
      </c>
      <c r="F75" s="19" t="s">
        <v>29</v>
      </c>
      <c r="G75" s="21">
        <v>0.82777777777777783</v>
      </c>
      <c r="H75" s="19" t="s">
        <v>55</v>
      </c>
      <c r="I75" s="21" t="s">
        <v>119</v>
      </c>
      <c r="J75" s="50">
        <v>130</v>
      </c>
      <c r="K75" s="25" t="s">
        <v>91</v>
      </c>
      <c r="L75" s="18">
        <v>364</v>
      </c>
      <c r="M75" s="45">
        <v>139.60499999999999</v>
      </c>
      <c r="N75" s="44">
        <f t="shared" ref="N75:N122" si="4">L75*M75</f>
        <v>50816.219999999994</v>
      </c>
      <c r="O75" s="53">
        <v>0</v>
      </c>
      <c r="P75" s="44">
        <f t="shared" ref="P75:P122" si="5">L75*O75</f>
        <v>0</v>
      </c>
      <c r="Q75" s="53">
        <v>0</v>
      </c>
      <c r="R75" s="44">
        <f t="shared" ref="R75:R122" si="6">L75*Q75</f>
        <v>0</v>
      </c>
    </row>
    <row r="76" spans="1:18">
      <c r="A76" s="20">
        <v>63</v>
      </c>
      <c r="B76" s="34">
        <v>30517</v>
      </c>
      <c r="C76" s="20"/>
      <c r="D76" s="20" t="s">
        <v>136</v>
      </c>
      <c r="E76" s="42">
        <v>1</v>
      </c>
      <c r="F76" s="19" t="s">
        <v>29</v>
      </c>
      <c r="G76" s="21">
        <v>0.93402777777777779</v>
      </c>
      <c r="H76" s="19" t="s">
        <v>35</v>
      </c>
      <c r="I76" s="21" t="s">
        <v>65</v>
      </c>
      <c r="J76" s="50">
        <v>90</v>
      </c>
      <c r="K76" s="25" t="s">
        <v>91</v>
      </c>
      <c r="L76" s="18">
        <v>364</v>
      </c>
      <c r="M76" s="46">
        <v>63.795999999999999</v>
      </c>
      <c r="N76" s="44">
        <f t="shared" si="4"/>
        <v>23221.743999999999</v>
      </c>
      <c r="O76" s="53">
        <v>0</v>
      </c>
      <c r="P76" s="44">
        <f t="shared" si="5"/>
        <v>0</v>
      </c>
      <c r="Q76" s="53">
        <v>0</v>
      </c>
      <c r="R76" s="44">
        <f t="shared" si="6"/>
        <v>0</v>
      </c>
    </row>
    <row r="77" spans="1:18">
      <c r="A77" s="20">
        <v>64</v>
      </c>
      <c r="B77" s="19">
        <v>30530</v>
      </c>
      <c r="C77" s="20"/>
      <c r="D77" s="20" t="s">
        <v>136</v>
      </c>
      <c r="E77" s="42">
        <v>1</v>
      </c>
      <c r="F77" s="19" t="s">
        <v>35</v>
      </c>
      <c r="G77" s="21">
        <v>0.15625</v>
      </c>
      <c r="H77" s="19" t="s">
        <v>29</v>
      </c>
      <c r="I77" s="22">
        <v>0.21805555555555556</v>
      </c>
      <c r="J77" s="50">
        <v>90</v>
      </c>
      <c r="K77" s="25" t="s">
        <v>91</v>
      </c>
      <c r="L77" s="18">
        <v>364</v>
      </c>
      <c r="M77" s="46">
        <v>63.795999999999999</v>
      </c>
      <c r="N77" s="44">
        <f t="shared" si="4"/>
        <v>23221.743999999999</v>
      </c>
      <c r="O77" s="53">
        <v>0</v>
      </c>
      <c r="P77" s="44">
        <f t="shared" si="5"/>
        <v>0</v>
      </c>
      <c r="Q77" s="53">
        <v>0</v>
      </c>
      <c r="R77" s="44">
        <f t="shared" si="6"/>
        <v>0</v>
      </c>
    </row>
    <row r="78" spans="1:18">
      <c r="A78" s="20">
        <v>65</v>
      </c>
      <c r="B78" s="19">
        <v>30580</v>
      </c>
      <c r="C78" s="20"/>
      <c r="D78" s="20" t="s">
        <v>136</v>
      </c>
      <c r="E78" s="42">
        <v>1</v>
      </c>
      <c r="F78" s="19" t="s">
        <v>165</v>
      </c>
      <c r="G78" s="21">
        <v>0.18055555555555555</v>
      </c>
      <c r="H78" s="19" t="s">
        <v>37</v>
      </c>
      <c r="I78" s="22">
        <v>0.22222222222222221</v>
      </c>
      <c r="J78" s="50">
        <v>90</v>
      </c>
      <c r="K78" s="25" t="s">
        <v>91</v>
      </c>
      <c r="L78" s="18">
        <v>364</v>
      </c>
      <c r="M78" s="45">
        <v>40.33</v>
      </c>
      <c r="N78" s="44">
        <f t="shared" si="4"/>
        <v>14680.119999999999</v>
      </c>
      <c r="O78" s="53">
        <v>0</v>
      </c>
      <c r="P78" s="44">
        <f t="shared" si="5"/>
        <v>0</v>
      </c>
      <c r="Q78" s="53">
        <v>0</v>
      </c>
      <c r="R78" s="44">
        <f t="shared" si="6"/>
        <v>0</v>
      </c>
    </row>
    <row r="79" spans="1:18">
      <c r="A79" s="20">
        <v>66</v>
      </c>
      <c r="B79" s="34">
        <v>30534</v>
      </c>
      <c r="C79" s="20" t="s">
        <v>21</v>
      </c>
      <c r="D79" s="20" t="s">
        <v>136</v>
      </c>
      <c r="E79" s="42">
        <v>1</v>
      </c>
      <c r="F79" s="19" t="s">
        <v>55</v>
      </c>
      <c r="G79" s="21">
        <v>0.18402777777777779</v>
      </c>
      <c r="H79" s="19" t="s">
        <v>29</v>
      </c>
      <c r="I79" s="22">
        <v>0.33194444444444443</v>
      </c>
      <c r="J79" s="50">
        <v>230</v>
      </c>
      <c r="K79" s="25" t="s">
        <v>91</v>
      </c>
      <c r="L79" s="18">
        <v>364</v>
      </c>
      <c r="M79" s="45">
        <v>141.86699999999999</v>
      </c>
      <c r="N79" s="44">
        <f t="shared" si="4"/>
        <v>51639.587999999996</v>
      </c>
      <c r="O79" s="53">
        <v>0</v>
      </c>
      <c r="P79" s="44">
        <f t="shared" si="5"/>
        <v>0</v>
      </c>
      <c r="Q79" s="53">
        <v>0</v>
      </c>
      <c r="R79" s="44">
        <f t="shared" si="6"/>
        <v>0</v>
      </c>
    </row>
    <row r="80" spans="1:18">
      <c r="A80" s="20">
        <v>67</v>
      </c>
      <c r="B80" s="19">
        <v>30536</v>
      </c>
      <c r="C80" s="20" t="s">
        <v>68</v>
      </c>
      <c r="D80" s="20" t="s">
        <v>136</v>
      </c>
      <c r="E80" s="42">
        <v>1</v>
      </c>
      <c r="F80" s="19" t="s">
        <v>55</v>
      </c>
      <c r="G80" s="22">
        <v>0.29652777777777778</v>
      </c>
      <c r="H80" s="19" t="s">
        <v>29</v>
      </c>
      <c r="I80" s="21">
        <v>0.43333333333333335</v>
      </c>
      <c r="J80" s="50">
        <v>130</v>
      </c>
      <c r="K80" s="25" t="s">
        <v>91</v>
      </c>
      <c r="L80" s="18">
        <v>364</v>
      </c>
      <c r="M80" s="45">
        <v>139.60499999999999</v>
      </c>
      <c r="N80" s="44">
        <f t="shared" si="4"/>
        <v>50816.219999999994</v>
      </c>
      <c r="O80" s="53">
        <v>0</v>
      </c>
      <c r="P80" s="44">
        <f t="shared" si="5"/>
        <v>0</v>
      </c>
      <c r="Q80" s="53">
        <v>0</v>
      </c>
      <c r="R80" s="44">
        <f t="shared" si="6"/>
        <v>0</v>
      </c>
    </row>
    <row r="81" spans="1:18">
      <c r="A81" s="20">
        <v>68</v>
      </c>
      <c r="B81" s="19">
        <v>30538</v>
      </c>
      <c r="C81" s="20" t="s">
        <v>20</v>
      </c>
      <c r="D81" s="20" t="s">
        <v>136</v>
      </c>
      <c r="E81" s="42">
        <v>1</v>
      </c>
      <c r="F81" s="19" t="s">
        <v>55</v>
      </c>
      <c r="G81" s="22">
        <v>0.3923611111111111</v>
      </c>
      <c r="H81" s="19" t="s">
        <v>29</v>
      </c>
      <c r="I81" s="21">
        <v>0.5180555555555556</v>
      </c>
      <c r="J81" s="50">
        <v>130</v>
      </c>
      <c r="K81" s="25" t="s">
        <v>91</v>
      </c>
      <c r="L81" s="18">
        <v>364</v>
      </c>
      <c r="M81" s="45">
        <v>139.60499999999999</v>
      </c>
      <c r="N81" s="44">
        <f t="shared" si="4"/>
        <v>50816.219999999994</v>
      </c>
      <c r="O81" s="53">
        <v>0</v>
      </c>
      <c r="P81" s="44">
        <f t="shared" si="5"/>
        <v>0</v>
      </c>
      <c r="Q81" s="53">
        <v>0</v>
      </c>
      <c r="R81" s="44">
        <f t="shared" si="6"/>
        <v>0</v>
      </c>
    </row>
    <row r="82" spans="1:18">
      <c r="A82" s="20">
        <v>69</v>
      </c>
      <c r="B82" s="19">
        <v>30540</v>
      </c>
      <c r="C82" s="42" t="s">
        <v>66</v>
      </c>
      <c r="D82" s="20" t="s">
        <v>136</v>
      </c>
      <c r="E82" s="42">
        <v>1</v>
      </c>
      <c r="F82" s="19" t="s">
        <v>55</v>
      </c>
      <c r="G82" s="22" t="s">
        <v>94</v>
      </c>
      <c r="H82" s="19" t="s">
        <v>29</v>
      </c>
      <c r="I82" s="21">
        <v>0.68611111111111101</v>
      </c>
      <c r="J82" s="50">
        <v>90</v>
      </c>
      <c r="K82" s="19" t="s">
        <v>147</v>
      </c>
      <c r="L82" s="18">
        <v>249</v>
      </c>
      <c r="M82" s="46">
        <v>141.86699999999999</v>
      </c>
      <c r="N82" s="44">
        <f t="shared" si="4"/>
        <v>35324.882999999994</v>
      </c>
      <c r="O82" s="53">
        <v>0</v>
      </c>
      <c r="P82" s="44">
        <f t="shared" si="5"/>
        <v>0</v>
      </c>
      <c r="Q82" s="53">
        <v>0</v>
      </c>
      <c r="R82" s="44">
        <f t="shared" si="6"/>
        <v>0</v>
      </c>
    </row>
    <row r="83" spans="1:18">
      <c r="A83" s="20">
        <v>70</v>
      </c>
      <c r="B83" s="19">
        <v>30542</v>
      </c>
      <c r="C83" s="20" t="s">
        <v>67</v>
      </c>
      <c r="D83" s="20" t="s">
        <v>136</v>
      </c>
      <c r="E83" s="42">
        <v>1</v>
      </c>
      <c r="F83" s="19" t="s">
        <v>55</v>
      </c>
      <c r="G83" s="22" t="s">
        <v>95</v>
      </c>
      <c r="H83" s="19" t="s">
        <v>29</v>
      </c>
      <c r="I83" s="21">
        <v>0.7680555555555556</v>
      </c>
      <c r="J83" s="50">
        <v>180</v>
      </c>
      <c r="K83" s="25" t="s">
        <v>91</v>
      </c>
      <c r="L83" s="18">
        <v>364</v>
      </c>
      <c r="M83" s="45">
        <v>141.86699999999999</v>
      </c>
      <c r="N83" s="44">
        <f t="shared" si="4"/>
        <v>51639.587999999996</v>
      </c>
      <c r="O83" s="53">
        <v>0</v>
      </c>
      <c r="P83" s="44">
        <f t="shared" si="5"/>
        <v>0</v>
      </c>
      <c r="Q83" s="53">
        <v>0</v>
      </c>
      <c r="R83" s="44">
        <f t="shared" si="6"/>
        <v>0</v>
      </c>
    </row>
    <row r="84" spans="1:18">
      <c r="A84" s="20">
        <v>71</v>
      </c>
      <c r="B84" s="19">
        <v>30544</v>
      </c>
      <c r="C84" s="20" t="s">
        <v>69</v>
      </c>
      <c r="D84" s="20" t="s">
        <v>136</v>
      </c>
      <c r="E84" s="42">
        <v>1</v>
      </c>
      <c r="F84" s="19" t="s">
        <v>55</v>
      </c>
      <c r="G84" s="22">
        <v>0.7104166666666667</v>
      </c>
      <c r="H84" s="19" t="s">
        <v>29</v>
      </c>
      <c r="I84" s="21">
        <v>0.85555555555555562</v>
      </c>
      <c r="J84" s="50">
        <v>90</v>
      </c>
      <c r="K84" s="25" t="s">
        <v>91</v>
      </c>
      <c r="L84" s="18">
        <v>364</v>
      </c>
      <c r="M84" s="45">
        <v>141.86699999999999</v>
      </c>
      <c r="N84" s="44">
        <f t="shared" si="4"/>
        <v>51639.587999999996</v>
      </c>
      <c r="O84" s="53">
        <v>0</v>
      </c>
      <c r="P84" s="44">
        <f t="shared" si="5"/>
        <v>0</v>
      </c>
      <c r="Q84" s="53">
        <v>0</v>
      </c>
      <c r="R84" s="44">
        <f t="shared" si="6"/>
        <v>0</v>
      </c>
    </row>
    <row r="85" spans="1:18" ht="36">
      <c r="A85" s="20">
        <v>72</v>
      </c>
      <c r="B85" s="34">
        <v>30549</v>
      </c>
      <c r="C85" s="20" t="s">
        <v>26</v>
      </c>
      <c r="D85" s="20" t="s">
        <v>137</v>
      </c>
      <c r="E85" s="42">
        <v>1</v>
      </c>
      <c r="F85" s="19" t="s">
        <v>36</v>
      </c>
      <c r="G85" s="22">
        <v>0.21180555555555555</v>
      </c>
      <c r="H85" s="19" t="s">
        <v>55</v>
      </c>
      <c r="I85" s="21">
        <v>0.22916666666666666</v>
      </c>
      <c r="J85" s="50">
        <v>90</v>
      </c>
      <c r="K85" s="25" t="s">
        <v>91</v>
      </c>
      <c r="L85" s="18">
        <v>364</v>
      </c>
      <c r="M85" s="47">
        <v>20.739000000000001</v>
      </c>
      <c r="N85" s="44">
        <f t="shared" si="4"/>
        <v>7548.9960000000001</v>
      </c>
      <c r="O85" s="53">
        <v>0</v>
      </c>
      <c r="P85" s="44">
        <f t="shared" si="5"/>
        <v>0</v>
      </c>
      <c r="Q85" s="53">
        <v>0</v>
      </c>
      <c r="R85" s="44">
        <f t="shared" si="6"/>
        <v>0</v>
      </c>
    </row>
    <row r="86" spans="1:18" ht="36">
      <c r="A86" s="20">
        <v>73</v>
      </c>
      <c r="B86" s="34">
        <v>30551</v>
      </c>
      <c r="C86" s="20" t="s">
        <v>26</v>
      </c>
      <c r="D86" s="20" t="s">
        <v>137</v>
      </c>
      <c r="E86" s="42">
        <v>1</v>
      </c>
      <c r="F86" s="19" t="s">
        <v>165</v>
      </c>
      <c r="G86" s="22">
        <v>0.21388888888888891</v>
      </c>
      <c r="H86" s="19" t="s">
        <v>55</v>
      </c>
      <c r="I86" s="21">
        <v>0.26319444444444445</v>
      </c>
      <c r="J86" s="50">
        <v>90</v>
      </c>
      <c r="K86" s="25" t="s">
        <v>91</v>
      </c>
      <c r="L86" s="18">
        <v>364</v>
      </c>
      <c r="M86" s="45">
        <v>48.927</v>
      </c>
      <c r="N86" s="44">
        <f t="shared" si="4"/>
        <v>17809.428</v>
      </c>
      <c r="O86" s="53">
        <v>0</v>
      </c>
      <c r="P86" s="44">
        <f t="shared" si="5"/>
        <v>0</v>
      </c>
      <c r="Q86" s="53">
        <v>0</v>
      </c>
      <c r="R86" s="44">
        <f t="shared" si="6"/>
        <v>0</v>
      </c>
    </row>
    <row r="87" spans="1:18" ht="36">
      <c r="A87" s="20">
        <v>74</v>
      </c>
      <c r="B87" s="34">
        <v>30501</v>
      </c>
      <c r="C87" s="20" t="s">
        <v>26</v>
      </c>
      <c r="D87" s="20" t="s">
        <v>137</v>
      </c>
      <c r="E87" s="42">
        <v>1</v>
      </c>
      <c r="F87" s="19" t="s">
        <v>165</v>
      </c>
      <c r="G87" s="22">
        <v>0.25347222222222221</v>
      </c>
      <c r="H87" s="19" t="s">
        <v>55</v>
      </c>
      <c r="I87" s="21">
        <v>0.30833333333333335</v>
      </c>
      <c r="J87" s="50">
        <v>90</v>
      </c>
      <c r="K87" s="25" t="s">
        <v>91</v>
      </c>
      <c r="L87" s="18">
        <v>364</v>
      </c>
      <c r="M87" s="45">
        <v>48.927</v>
      </c>
      <c r="N87" s="44">
        <f t="shared" si="4"/>
        <v>17809.428</v>
      </c>
      <c r="O87" s="53">
        <v>0</v>
      </c>
      <c r="P87" s="44">
        <f t="shared" si="5"/>
        <v>0</v>
      </c>
      <c r="Q87" s="53">
        <v>0</v>
      </c>
      <c r="R87" s="44">
        <f t="shared" si="6"/>
        <v>0</v>
      </c>
    </row>
    <row r="88" spans="1:18" ht="36">
      <c r="A88" s="20">
        <v>75</v>
      </c>
      <c r="B88" s="34">
        <v>30553</v>
      </c>
      <c r="C88" s="20" t="s">
        <v>26</v>
      </c>
      <c r="D88" s="20" t="s">
        <v>137</v>
      </c>
      <c r="E88" s="42">
        <v>1</v>
      </c>
      <c r="F88" s="19" t="s">
        <v>165</v>
      </c>
      <c r="G88" s="22">
        <v>0.2902777777777778</v>
      </c>
      <c r="H88" s="19" t="s">
        <v>55</v>
      </c>
      <c r="I88" s="21">
        <v>0.34722222222222227</v>
      </c>
      <c r="J88" s="50">
        <v>90</v>
      </c>
      <c r="K88" s="25" t="s">
        <v>91</v>
      </c>
      <c r="L88" s="18">
        <v>364</v>
      </c>
      <c r="M88" s="45">
        <v>48.927</v>
      </c>
      <c r="N88" s="44">
        <f t="shared" si="4"/>
        <v>17809.428</v>
      </c>
      <c r="O88" s="53">
        <v>0</v>
      </c>
      <c r="P88" s="44">
        <f t="shared" si="5"/>
        <v>0</v>
      </c>
      <c r="Q88" s="53">
        <v>0</v>
      </c>
      <c r="R88" s="44">
        <f t="shared" si="6"/>
        <v>0</v>
      </c>
    </row>
    <row r="89" spans="1:18" ht="36">
      <c r="A89" s="20">
        <v>76</v>
      </c>
      <c r="B89" s="34">
        <v>30555</v>
      </c>
      <c r="C89" s="20" t="s">
        <v>26</v>
      </c>
      <c r="D89" s="20" t="s">
        <v>137</v>
      </c>
      <c r="E89" s="42">
        <v>1</v>
      </c>
      <c r="F89" s="19" t="s">
        <v>165</v>
      </c>
      <c r="G89" s="22">
        <v>0.35902777777777778</v>
      </c>
      <c r="H89" s="19" t="s">
        <v>55</v>
      </c>
      <c r="I89" s="21">
        <v>0.41666666666666669</v>
      </c>
      <c r="J89" s="50">
        <v>90</v>
      </c>
      <c r="K89" s="25" t="s">
        <v>91</v>
      </c>
      <c r="L89" s="18">
        <v>364</v>
      </c>
      <c r="M89" s="45">
        <v>48.927</v>
      </c>
      <c r="N89" s="44">
        <f t="shared" si="4"/>
        <v>17809.428</v>
      </c>
      <c r="O89" s="53">
        <v>0</v>
      </c>
      <c r="P89" s="44">
        <f t="shared" si="5"/>
        <v>0</v>
      </c>
      <c r="Q89" s="53">
        <v>0</v>
      </c>
      <c r="R89" s="44">
        <f t="shared" si="6"/>
        <v>0</v>
      </c>
    </row>
    <row r="90" spans="1:18" ht="36">
      <c r="A90" s="20">
        <v>77</v>
      </c>
      <c r="B90" s="34">
        <v>30557</v>
      </c>
      <c r="C90" s="20" t="s">
        <v>26</v>
      </c>
      <c r="D90" s="20" t="s">
        <v>137</v>
      </c>
      <c r="E90" s="42">
        <v>1</v>
      </c>
      <c r="F90" s="19" t="s">
        <v>165</v>
      </c>
      <c r="G90" s="22" t="s">
        <v>56</v>
      </c>
      <c r="H90" s="19" t="s">
        <v>55</v>
      </c>
      <c r="I90" s="21">
        <v>0.49791666666666662</v>
      </c>
      <c r="J90" s="50">
        <v>90</v>
      </c>
      <c r="K90" s="25" t="s">
        <v>91</v>
      </c>
      <c r="L90" s="18">
        <v>364</v>
      </c>
      <c r="M90" s="45">
        <v>48.927</v>
      </c>
      <c r="N90" s="44">
        <f t="shared" si="4"/>
        <v>17809.428</v>
      </c>
      <c r="O90" s="53">
        <v>0</v>
      </c>
      <c r="P90" s="44">
        <f t="shared" si="5"/>
        <v>0</v>
      </c>
      <c r="Q90" s="53">
        <v>0</v>
      </c>
      <c r="R90" s="44">
        <f t="shared" si="6"/>
        <v>0</v>
      </c>
    </row>
    <row r="91" spans="1:18" ht="36">
      <c r="A91" s="20">
        <v>78</v>
      </c>
      <c r="B91" s="34">
        <v>30559</v>
      </c>
      <c r="C91" s="20" t="s">
        <v>26</v>
      </c>
      <c r="D91" s="20" t="s">
        <v>137</v>
      </c>
      <c r="E91" s="42">
        <v>1</v>
      </c>
      <c r="F91" s="19" t="s">
        <v>165</v>
      </c>
      <c r="G91" s="22">
        <v>0.56319444444444444</v>
      </c>
      <c r="H91" s="19" t="s">
        <v>55</v>
      </c>
      <c r="I91" s="21">
        <v>0.61527777777777781</v>
      </c>
      <c r="J91" s="50">
        <v>90</v>
      </c>
      <c r="K91" s="25" t="s">
        <v>91</v>
      </c>
      <c r="L91" s="18">
        <v>364</v>
      </c>
      <c r="M91" s="45">
        <v>48.927</v>
      </c>
      <c r="N91" s="44">
        <f t="shared" si="4"/>
        <v>17809.428</v>
      </c>
      <c r="O91" s="53">
        <v>0</v>
      </c>
      <c r="P91" s="44">
        <f t="shared" si="5"/>
        <v>0</v>
      </c>
      <c r="Q91" s="53">
        <v>0</v>
      </c>
      <c r="R91" s="44">
        <f t="shared" si="6"/>
        <v>0</v>
      </c>
    </row>
    <row r="92" spans="1:18" ht="36">
      <c r="A92" s="20">
        <v>79</v>
      </c>
      <c r="B92" s="34">
        <v>30561</v>
      </c>
      <c r="C92" s="20" t="s">
        <v>26</v>
      </c>
      <c r="D92" s="20" t="s">
        <v>137</v>
      </c>
      <c r="E92" s="42">
        <v>1</v>
      </c>
      <c r="F92" s="19" t="s">
        <v>165</v>
      </c>
      <c r="G92" s="22">
        <v>0.65069444444444446</v>
      </c>
      <c r="H92" s="19" t="s">
        <v>55</v>
      </c>
      <c r="I92" s="21">
        <v>0.71736111111111101</v>
      </c>
      <c r="J92" s="50">
        <v>90</v>
      </c>
      <c r="K92" s="25" t="s">
        <v>91</v>
      </c>
      <c r="L92" s="18">
        <v>364</v>
      </c>
      <c r="M92" s="45">
        <v>48.927</v>
      </c>
      <c r="N92" s="44">
        <f t="shared" si="4"/>
        <v>17809.428</v>
      </c>
      <c r="O92" s="53">
        <v>0</v>
      </c>
      <c r="P92" s="44">
        <f t="shared" si="5"/>
        <v>0</v>
      </c>
      <c r="Q92" s="53">
        <v>0</v>
      </c>
      <c r="R92" s="44">
        <f t="shared" si="6"/>
        <v>0</v>
      </c>
    </row>
    <row r="93" spans="1:18" ht="36">
      <c r="A93" s="20">
        <v>80</v>
      </c>
      <c r="B93" s="34">
        <v>30565</v>
      </c>
      <c r="C93" s="20" t="s">
        <v>26</v>
      </c>
      <c r="D93" s="20" t="s">
        <v>137</v>
      </c>
      <c r="E93" s="42">
        <v>1</v>
      </c>
      <c r="F93" s="19" t="s">
        <v>165</v>
      </c>
      <c r="G93" s="22">
        <v>0.72152777777777777</v>
      </c>
      <c r="H93" s="19" t="s">
        <v>55</v>
      </c>
      <c r="I93" s="21">
        <v>0.77638888888888891</v>
      </c>
      <c r="J93" s="50">
        <v>90</v>
      </c>
      <c r="K93" s="25" t="s">
        <v>91</v>
      </c>
      <c r="L93" s="18">
        <v>364</v>
      </c>
      <c r="M93" s="45">
        <v>48.927</v>
      </c>
      <c r="N93" s="44">
        <f t="shared" si="4"/>
        <v>17809.428</v>
      </c>
      <c r="O93" s="53">
        <v>0</v>
      </c>
      <c r="P93" s="44">
        <f t="shared" si="5"/>
        <v>0</v>
      </c>
      <c r="Q93" s="53">
        <v>0</v>
      </c>
      <c r="R93" s="44">
        <f t="shared" si="6"/>
        <v>0</v>
      </c>
    </row>
    <row r="94" spans="1:18" ht="36">
      <c r="A94" s="20">
        <v>81</v>
      </c>
      <c r="B94" s="34">
        <v>30563</v>
      </c>
      <c r="C94" s="20" t="s">
        <v>26</v>
      </c>
      <c r="D94" s="20" t="s">
        <v>137</v>
      </c>
      <c r="E94" s="42">
        <v>1</v>
      </c>
      <c r="F94" s="19" t="s">
        <v>36</v>
      </c>
      <c r="G94" s="22">
        <v>0.78472222222222221</v>
      </c>
      <c r="H94" s="19" t="s">
        <v>55</v>
      </c>
      <c r="I94" s="21">
        <v>0.80138888888888893</v>
      </c>
      <c r="J94" s="50">
        <v>90</v>
      </c>
      <c r="K94" s="19" t="s">
        <v>147</v>
      </c>
      <c r="L94" s="18">
        <v>249</v>
      </c>
      <c r="M94" s="47">
        <v>20.739000000000001</v>
      </c>
      <c r="N94" s="44">
        <f t="shared" si="4"/>
        <v>5164.0110000000004</v>
      </c>
      <c r="O94" s="53">
        <v>0</v>
      </c>
      <c r="P94" s="44">
        <f t="shared" si="5"/>
        <v>0</v>
      </c>
      <c r="Q94" s="53">
        <v>0</v>
      </c>
      <c r="R94" s="44">
        <f t="shared" si="6"/>
        <v>0</v>
      </c>
    </row>
    <row r="95" spans="1:18" ht="36">
      <c r="A95" s="20">
        <v>82</v>
      </c>
      <c r="B95" s="34">
        <v>30567</v>
      </c>
      <c r="C95" s="20" t="s">
        <v>26</v>
      </c>
      <c r="D95" s="20" t="s">
        <v>137</v>
      </c>
      <c r="E95" s="42">
        <v>1</v>
      </c>
      <c r="F95" s="19" t="s">
        <v>36</v>
      </c>
      <c r="G95" s="22" t="s">
        <v>96</v>
      </c>
      <c r="H95" s="19" t="s">
        <v>55</v>
      </c>
      <c r="I95" s="21">
        <v>0.84375</v>
      </c>
      <c r="J95" s="50">
        <v>90</v>
      </c>
      <c r="K95" s="25" t="s">
        <v>91</v>
      </c>
      <c r="L95" s="18">
        <v>364</v>
      </c>
      <c r="M95" s="47">
        <v>20.739000000000001</v>
      </c>
      <c r="N95" s="44">
        <f t="shared" si="4"/>
        <v>7548.9960000000001</v>
      </c>
      <c r="O95" s="53">
        <v>0</v>
      </c>
      <c r="P95" s="44">
        <f t="shared" si="5"/>
        <v>0</v>
      </c>
      <c r="Q95" s="53">
        <v>0</v>
      </c>
      <c r="R95" s="44">
        <f t="shared" si="6"/>
        <v>0</v>
      </c>
    </row>
    <row r="96" spans="1:18" ht="36">
      <c r="A96" s="20">
        <v>83</v>
      </c>
      <c r="B96" s="34">
        <v>30574</v>
      </c>
      <c r="C96" s="20" t="s">
        <v>26</v>
      </c>
      <c r="D96" s="20" t="s">
        <v>137</v>
      </c>
      <c r="E96" s="42">
        <v>1</v>
      </c>
      <c r="F96" s="19" t="s">
        <v>55</v>
      </c>
      <c r="G96" s="22">
        <v>0.26458333333333334</v>
      </c>
      <c r="H96" s="19" t="s">
        <v>165</v>
      </c>
      <c r="I96" s="21">
        <v>0.32013888888888892</v>
      </c>
      <c r="J96" s="50">
        <v>90</v>
      </c>
      <c r="K96" s="25" t="s">
        <v>91</v>
      </c>
      <c r="L96" s="18">
        <v>364</v>
      </c>
      <c r="M96" s="45">
        <v>48.927</v>
      </c>
      <c r="N96" s="44">
        <f t="shared" si="4"/>
        <v>17809.428</v>
      </c>
      <c r="O96" s="53">
        <v>0</v>
      </c>
      <c r="P96" s="44">
        <f t="shared" si="5"/>
        <v>0</v>
      </c>
      <c r="Q96" s="53">
        <v>0</v>
      </c>
      <c r="R96" s="44">
        <f t="shared" si="6"/>
        <v>0</v>
      </c>
    </row>
    <row r="97" spans="1:18" ht="36">
      <c r="A97" s="20">
        <v>84</v>
      </c>
      <c r="B97" s="34">
        <v>30576</v>
      </c>
      <c r="C97" s="20" t="s">
        <v>26</v>
      </c>
      <c r="D97" s="20" t="s">
        <v>137</v>
      </c>
      <c r="E97" s="42">
        <v>1</v>
      </c>
      <c r="F97" s="19" t="s">
        <v>55</v>
      </c>
      <c r="G97" s="21">
        <v>0.3298611111111111</v>
      </c>
      <c r="H97" s="19" t="s">
        <v>165</v>
      </c>
      <c r="I97" s="22">
        <v>0.38958333333333334</v>
      </c>
      <c r="J97" s="50">
        <v>90</v>
      </c>
      <c r="K97" s="25" t="s">
        <v>91</v>
      </c>
      <c r="L97" s="18">
        <v>364</v>
      </c>
      <c r="M97" s="45">
        <v>48.927</v>
      </c>
      <c r="N97" s="44">
        <f t="shared" si="4"/>
        <v>17809.428</v>
      </c>
      <c r="O97" s="53">
        <v>0</v>
      </c>
      <c r="P97" s="44">
        <f t="shared" si="5"/>
        <v>0</v>
      </c>
      <c r="Q97" s="53">
        <v>0</v>
      </c>
      <c r="R97" s="44">
        <f t="shared" si="6"/>
        <v>0</v>
      </c>
    </row>
    <row r="98" spans="1:18" ht="36">
      <c r="A98" s="20">
        <v>85</v>
      </c>
      <c r="B98" s="34">
        <v>30578</v>
      </c>
      <c r="C98" s="20" t="s">
        <v>26</v>
      </c>
      <c r="D98" s="20" t="s">
        <v>137</v>
      </c>
      <c r="E98" s="42">
        <v>1</v>
      </c>
      <c r="F98" s="19" t="s">
        <v>55</v>
      </c>
      <c r="G98" s="21">
        <v>0.46388888888888885</v>
      </c>
      <c r="H98" s="19" t="s">
        <v>165</v>
      </c>
      <c r="I98" s="22">
        <v>0.52500000000000002</v>
      </c>
      <c r="J98" s="50">
        <v>90</v>
      </c>
      <c r="K98" s="25" t="s">
        <v>91</v>
      </c>
      <c r="L98" s="18">
        <v>364</v>
      </c>
      <c r="M98" s="45">
        <v>48.927</v>
      </c>
      <c r="N98" s="44">
        <f t="shared" si="4"/>
        <v>17809.428</v>
      </c>
      <c r="O98" s="53">
        <v>0</v>
      </c>
      <c r="P98" s="44">
        <f t="shared" si="5"/>
        <v>0</v>
      </c>
      <c r="Q98" s="53">
        <v>0</v>
      </c>
      <c r="R98" s="44">
        <f t="shared" si="6"/>
        <v>0</v>
      </c>
    </row>
    <row r="99" spans="1:18" ht="36">
      <c r="A99" s="20">
        <v>86</v>
      </c>
      <c r="B99" s="34">
        <v>30580</v>
      </c>
      <c r="C99" s="20" t="s">
        <v>26</v>
      </c>
      <c r="D99" s="20" t="s">
        <v>137</v>
      </c>
      <c r="E99" s="42">
        <v>1</v>
      </c>
      <c r="F99" s="19" t="s">
        <v>55</v>
      </c>
      <c r="G99" s="21">
        <v>0.57500000000000007</v>
      </c>
      <c r="H99" s="19" t="s">
        <v>165</v>
      </c>
      <c r="I99" s="22" t="s">
        <v>47</v>
      </c>
      <c r="J99" s="50">
        <v>90</v>
      </c>
      <c r="K99" s="25" t="s">
        <v>91</v>
      </c>
      <c r="L99" s="18">
        <v>364</v>
      </c>
      <c r="M99" s="45">
        <v>48.927</v>
      </c>
      <c r="N99" s="44">
        <f t="shared" si="4"/>
        <v>17809.428</v>
      </c>
      <c r="O99" s="53">
        <v>0</v>
      </c>
      <c r="P99" s="44">
        <f t="shared" si="5"/>
        <v>0</v>
      </c>
      <c r="Q99" s="53">
        <v>0</v>
      </c>
      <c r="R99" s="44">
        <f t="shared" si="6"/>
        <v>0</v>
      </c>
    </row>
    <row r="100" spans="1:18" ht="36">
      <c r="A100" s="20">
        <v>87</v>
      </c>
      <c r="B100" s="34">
        <v>30582</v>
      </c>
      <c r="C100" s="20" t="s">
        <v>26</v>
      </c>
      <c r="D100" s="20" t="s">
        <v>137</v>
      </c>
      <c r="E100" s="42">
        <v>1</v>
      </c>
      <c r="F100" s="19" t="s">
        <v>55</v>
      </c>
      <c r="G100" s="21">
        <v>0.66041666666666665</v>
      </c>
      <c r="H100" s="19" t="s">
        <v>165</v>
      </c>
      <c r="I100" s="22">
        <v>0.71597222222222223</v>
      </c>
      <c r="J100" s="50">
        <v>90</v>
      </c>
      <c r="K100" s="25" t="s">
        <v>91</v>
      </c>
      <c r="L100" s="18">
        <v>364</v>
      </c>
      <c r="M100" s="45">
        <v>48.927</v>
      </c>
      <c r="N100" s="44">
        <f t="shared" si="4"/>
        <v>17809.428</v>
      </c>
      <c r="O100" s="53">
        <v>0</v>
      </c>
      <c r="P100" s="44">
        <f t="shared" si="5"/>
        <v>0</v>
      </c>
      <c r="Q100" s="53">
        <v>0</v>
      </c>
      <c r="R100" s="44">
        <f t="shared" si="6"/>
        <v>0</v>
      </c>
    </row>
    <row r="101" spans="1:18" ht="36">
      <c r="A101" s="20">
        <v>88</v>
      </c>
      <c r="B101" s="34">
        <v>30584</v>
      </c>
      <c r="C101" s="20" t="s">
        <v>26</v>
      </c>
      <c r="D101" s="20" t="s">
        <v>137</v>
      </c>
      <c r="E101" s="42">
        <v>1</v>
      </c>
      <c r="F101" s="19" t="s">
        <v>55</v>
      </c>
      <c r="G101" s="21">
        <v>0.73888888888888893</v>
      </c>
      <c r="H101" s="19" t="s">
        <v>36</v>
      </c>
      <c r="I101" s="22">
        <v>0.75555555555555554</v>
      </c>
      <c r="J101" s="50">
        <v>90</v>
      </c>
      <c r="K101" s="19" t="s">
        <v>147</v>
      </c>
      <c r="L101" s="18">
        <v>249</v>
      </c>
      <c r="M101" s="47">
        <v>20.739000000000001</v>
      </c>
      <c r="N101" s="44">
        <f t="shared" si="4"/>
        <v>5164.0110000000004</v>
      </c>
      <c r="O101" s="53">
        <v>0</v>
      </c>
      <c r="P101" s="44">
        <f t="shared" si="5"/>
        <v>0</v>
      </c>
      <c r="Q101" s="53">
        <v>0</v>
      </c>
      <c r="R101" s="44">
        <f t="shared" si="6"/>
        <v>0</v>
      </c>
    </row>
    <row r="102" spans="1:18" ht="36">
      <c r="A102" s="20">
        <v>89</v>
      </c>
      <c r="B102" s="34">
        <v>30586</v>
      </c>
      <c r="C102" s="20" t="s">
        <v>26</v>
      </c>
      <c r="D102" s="20" t="s">
        <v>137</v>
      </c>
      <c r="E102" s="42">
        <v>1</v>
      </c>
      <c r="F102" s="19" t="s">
        <v>55</v>
      </c>
      <c r="G102" s="21">
        <v>0.76944444444444438</v>
      </c>
      <c r="H102" s="19" t="s">
        <v>36</v>
      </c>
      <c r="I102" s="22" t="s">
        <v>72</v>
      </c>
      <c r="J102" s="50">
        <v>90</v>
      </c>
      <c r="K102" s="25" t="s">
        <v>91</v>
      </c>
      <c r="L102" s="18">
        <v>364</v>
      </c>
      <c r="M102" s="45">
        <v>20.739000000000001</v>
      </c>
      <c r="N102" s="44">
        <f t="shared" si="4"/>
        <v>7548.9960000000001</v>
      </c>
      <c r="O102" s="53">
        <v>0</v>
      </c>
      <c r="P102" s="44">
        <f t="shared" si="5"/>
        <v>0</v>
      </c>
      <c r="Q102" s="53">
        <v>0</v>
      </c>
      <c r="R102" s="44">
        <f t="shared" si="6"/>
        <v>0</v>
      </c>
    </row>
    <row r="103" spans="1:18" ht="36">
      <c r="A103" s="20">
        <v>90</v>
      </c>
      <c r="B103" s="20" t="s">
        <v>89</v>
      </c>
      <c r="C103" s="20" t="s">
        <v>26</v>
      </c>
      <c r="D103" s="20" t="s">
        <v>137</v>
      </c>
      <c r="E103" s="42">
        <v>1</v>
      </c>
      <c r="F103" s="19" t="s">
        <v>55</v>
      </c>
      <c r="G103" s="21">
        <v>0.80972222222222223</v>
      </c>
      <c r="H103" s="19" t="s">
        <v>165</v>
      </c>
      <c r="I103" s="22" t="s">
        <v>97</v>
      </c>
      <c r="J103" s="50">
        <v>90</v>
      </c>
      <c r="K103" s="25" t="s">
        <v>91</v>
      </c>
      <c r="L103" s="18">
        <v>364</v>
      </c>
      <c r="M103" s="45">
        <v>48.927</v>
      </c>
      <c r="N103" s="44">
        <f t="shared" si="4"/>
        <v>17809.428</v>
      </c>
      <c r="O103" s="53">
        <v>0</v>
      </c>
      <c r="P103" s="44">
        <f t="shared" si="5"/>
        <v>0</v>
      </c>
      <c r="Q103" s="53">
        <v>0</v>
      </c>
      <c r="R103" s="44">
        <f t="shared" si="6"/>
        <v>0</v>
      </c>
    </row>
    <row r="104" spans="1:18" ht="36">
      <c r="A104" s="20">
        <v>91</v>
      </c>
      <c r="B104" s="19" t="s">
        <v>59</v>
      </c>
      <c r="C104" s="20" t="s">
        <v>26</v>
      </c>
      <c r="D104" s="20" t="s">
        <v>137</v>
      </c>
      <c r="E104" s="42">
        <v>1</v>
      </c>
      <c r="F104" s="19" t="s">
        <v>55</v>
      </c>
      <c r="G104" s="21">
        <v>0.8666666666666667</v>
      </c>
      <c r="H104" s="19" t="s">
        <v>165</v>
      </c>
      <c r="I104" s="22">
        <v>0.92291666666666661</v>
      </c>
      <c r="J104" s="50">
        <v>90</v>
      </c>
      <c r="K104" s="25" t="s">
        <v>91</v>
      </c>
      <c r="L104" s="18">
        <v>364</v>
      </c>
      <c r="M104" s="45">
        <v>48.927</v>
      </c>
      <c r="N104" s="44">
        <f t="shared" si="4"/>
        <v>17809.428</v>
      </c>
      <c r="O104" s="53">
        <v>0</v>
      </c>
      <c r="P104" s="44">
        <f t="shared" si="5"/>
        <v>0</v>
      </c>
      <c r="Q104" s="53">
        <v>0</v>
      </c>
      <c r="R104" s="44">
        <f t="shared" si="6"/>
        <v>0</v>
      </c>
    </row>
    <row r="105" spans="1:18" ht="36">
      <c r="A105" s="20">
        <v>92</v>
      </c>
      <c r="B105" s="23" t="s">
        <v>92</v>
      </c>
      <c r="C105" s="20" t="s">
        <v>26</v>
      </c>
      <c r="D105" s="20" t="s">
        <v>137</v>
      </c>
      <c r="E105" s="42">
        <v>1</v>
      </c>
      <c r="F105" s="19" t="s">
        <v>55</v>
      </c>
      <c r="G105" s="21">
        <v>0.93055555555555547</v>
      </c>
      <c r="H105" s="19" t="s">
        <v>165</v>
      </c>
      <c r="I105" s="22">
        <v>0.98263888888888884</v>
      </c>
      <c r="J105" s="50">
        <v>90</v>
      </c>
      <c r="K105" s="25" t="s">
        <v>91</v>
      </c>
      <c r="L105" s="18">
        <v>364</v>
      </c>
      <c r="M105" s="45">
        <v>48.927</v>
      </c>
      <c r="N105" s="44">
        <f t="shared" si="4"/>
        <v>17809.428</v>
      </c>
      <c r="O105" s="53">
        <v>0</v>
      </c>
      <c r="P105" s="44">
        <f t="shared" si="5"/>
        <v>0</v>
      </c>
      <c r="Q105" s="53">
        <v>0</v>
      </c>
      <c r="R105" s="44">
        <f t="shared" si="6"/>
        <v>0</v>
      </c>
    </row>
    <row r="106" spans="1:18" ht="36">
      <c r="A106" s="20">
        <v>93</v>
      </c>
      <c r="B106" s="19" t="s">
        <v>60</v>
      </c>
      <c r="C106" s="20" t="s">
        <v>26</v>
      </c>
      <c r="D106" s="20" t="s">
        <v>137</v>
      </c>
      <c r="E106" s="42">
        <v>1</v>
      </c>
      <c r="F106" s="19" t="s">
        <v>55</v>
      </c>
      <c r="G106" s="21">
        <v>0.97916666666666663</v>
      </c>
      <c r="H106" s="19" t="s">
        <v>36</v>
      </c>
      <c r="I106" s="22">
        <v>0.99583333333333324</v>
      </c>
      <c r="J106" s="50">
        <v>90</v>
      </c>
      <c r="K106" s="25" t="s">
        <v>91</v>
      </c>
      <c r="L106" s="18">
        <v>364</v>
      </c>
      <c r="M106" s="45">
        <v>20.739000000000001</v>
      </c>
      <c r="N106" s="44">
        <f t="shared" si="4"/>
        <v>7548.9960000000001</v>
      </c>
      <c r="O106" s="53">
        <v>0</v>
      </c>
      <c r="P106" s="44">
        <f t="shared" si="5"/>
        <v>0</v>
      </c>
      <c r="Q106" s="53">
        <v>0</v>
      </c>
      <c r="R106" s="44">
        <f t="shared" si="6"/>
        <v>0</v>
      </c>
    </row>
    <row r="107" spans="1:18">
      <c r="A107" s="20">
        <v>94</v>
      </c>
      <c r="B107" s="19">
        <v>34701</v>
      </c>
      <c r="C107" s="20"/>
      <c r="D107" s="19" t="s">
        <v>138</v>
      </c>
      <c r="E107" s="42">
        <v>1</v>
      </c>
      <c r="F107" s="19" t="s">
        <v>37</v>
      </c>
      <c r="G107" s="21">
        <v>0.15347222222222223</v>
      </c>
      <c r="H107" s="19" t="s">
        <v>38</v>
      </c>
      <c r="I107" s="22">
        <v>0.18472222222222223</v>
      </c>
      <c r="J107" s="50">
        <v>90</v>
      </c>
      <c r="K107" s="25" t="s">
        <v>91</v>
      </c>
      <c r="L107" s="18">
        <v>364</v>
      </c>
      <c r="M107" s="45">
        <v>17.411000000000001</v>
      </c>
      <c r="N107" s="44">
        <f t="shared" si="4"/>
        <v>6337.6040000000003</v>
      </c>
      <c r="O107" s="55">
        <v>17.742000000000001</v>
      </c>
      <c r="P107" s="44">
        <f t="shared" si="5"/>
        <v>6458.0880000000006</v>
      </c>
      <c r="Q107" s="53">
        <v>0</v>
      </c>
      <c r="R107" s="44">
        <f t="shared" si="6"/>
        <v>0</v>
      </c>
    </row>
    <row r="108" spans="1:18">
      <c r="A108" s="20">
        <v>95</v>
      </c>
      <c r="B108" s="19">
        <v>34703</v>
      </c>
      <c r="C108" s="20"/>
      <c r="D108" s="19" t="s">
        <v>138</v>
      </c>
      <c r="E108" s="42">
        <v>1</v>
      </c>
      <c r="F108" s="19" t="s">
        <v>37</v>
      </c>
      <c r="G108" s="21">
        <v>0.27499999999999997</v>
      </c>
      <c r="H108" s="19" t="s">
        <v>38</v>
      </c>
      <c r="I108" s="22">
        <v>0.30624999999999997</v>
      </c>
      <c r="J108" s="50">
        <v>90</v>
      </c>
      <c r="K108" s="25" t="s">
        <v>91</v>
      </c>
      <c r="L108" s="18">
        <v>364</v>
      </c>
      <c r="M108" s="45">
        <v>17.411000000000001</v>
      </c>
      <c r="N108" s="44">
        <f t="shared" si="4"/>
        <v>6337.6040000000003</v>
      </c>
      <c r="O108" s="55">
        <v>17.742000000000001</v>
      </c>
      <c r="P108" s="44">
        <f t="shared" si="5"/>
        <v>6458.0880000000006</v>
      </c>
      <c r="Q108" s="53">
        <v>0</v>
      </c>
      <c r="R108" s="44">
        <f t="shared" si="6"/>
        <v>0</v>
      </c>
    </row>
    <row r="109" spans="1:18">
      <c r="A109" s="20">
        <v>96</v>
      </c>
      <c r="B109" s="20">
        <v>34705</v>
      </c>
      <c r="C109" s="20"/>
      <c r="D109" s="19" t="s">
        <v>138</v>
      </c>
      <c r="E109" s="42">
        <v>1</v>
      </c>
      <c r="F109" s="19" t="s">
        <v>37</v>
      </c>
      <c r="G109" s="21">
        <v>0.6430555555555556</v>
      </c>
      <c r="H109" s="19" t="s">
        <v>38</v>
      </c>
      <c r="I109" s="22">
        <v>0.6743055555555556</v>
      </c>
      <c r="J109" s="50">
        <v>90</v>
      </c>
      <c r="K109" s="25" t="s">
        <v>91</v>
      </c>
      <c r="L109" s="18">
        <v>364</v>
      </c>
      <c r="M109" s="45">
        <v>17.411000000000001</v>
      </c>
      <c r="N109" s="44">
        <f t="shared" si="4"/>
        <v>6337.6040000000003</v>
      </c>
      <c r="O109" s="55">
        <v>17.742000000000001</v>
      </c>
      <c r="P109" s="44">
        <f t="shared" si="5"/>
        <v>6458.0880000000006</v>
      </c>
      <c r="Q109" s="53">
        <v>0</v>
      </c>
      <c r="R109" s="44">
        <f t="shared" si="6"/>
        <v>0</v>
      </c>
    </row>
    <row r="110" spans="1:18">
      <c r="A110" s="20">
        <v>97</v>
      </c>
      <c r="B110" s="19">
        <v>34707</v>
      </c>
      <c r="C110" s="20" t="s">
        <v>126</v>
      </c>
      <c r="D110" s="19" t="s">
        <v>138</v>
      </c>
      <c r="E110" s="42">
        <v>1</v>
      </c>
      <c r="F110" s="19" t="s">
        <v>29</v>
      </c>
      <c r="G110" s="33">
        <v>0.65625</v>
      </c>
      <c r="H110" s="34" t="s">
        <v>38</v>
      </c>
      <c r="I110" s="22">
        <v>0.75902777777777775</v>
      </c>
      <c r="J110" s="50">
        <v>230</v>
      </c>
      <c r="K110" s="25" t="s">
        <v>91</v>
      </c>
      <c r="L110" s="18">
        <v>364</v>
      </c>
      <c r="M110" s="45">
        <v>81.206999999999994</v>
      </c>
      <c r="N110" s="44">
        <f t="shared" si="4"/>
        <v>29559.347999999998</v>
      </c>
      <c r="O110" s="55">
        <v>17.742000000000001</v>
      </c>
      <c r="P110" s="44">
        <f t="shared" si="5"/>
        <v>6458.0880000000006</v>
      </c>
      <c r="Q110" s="53">
        <v>0</v>
      </c>
      <c r="R110" s="44">
        <f t="shared" si="6"/>
        <v>0</v>
      </c>
    </row>
    <row r="111" spans="1:18">
      <c r="A111" s="20">
        <v>98</v>
      </c>
      <c r="B111" s="19">
        <v>30546</v>
      </c>
      <c r="C111" s="20"/>
      <c r="D111" s="19" t="s">
        <v>138</v>
      </c>
      <c r="E111" s="42">
        <v>1</v>
      </c>
      <c r="F111" s="19" t="s">
        <v>165</v>
      </c>
      <c r="G111" s="22">
        <v>0.80902777777777779</v>
      </c>
      <c r="H111" s="19" t="s">
        <v>37</v>
      </c>
      <c r="I111" s="21">
        <v>0.84236111111111101</v>
      </c>
      <c r="J111" s="50">
        <v>90</v>
      </c>
      <c r="K111" s="25" t="s">
        <v>91</v>
      </c>
      <c r="L111" s="18">
        <v>364</v>
      </c>
      <c r="M111" s="45">
        <v>40.33</v>
      </c>
      <c r="N111" s="44">
        <f t="shared" ref="N111" si="7">L111*M111</f>
        <v>14680.119999999999</v>
      </c>
      <c r="O111" s="53">
        <v>0</v>
      </c>
      <c r="P111" s="44">
        <v>0</v>
      </c>
      <c r="Q111" s="53">
        <v>0</v>
      </c>
      <c r="R111" s="44">
        <v>0</v>
      </c>
    </row>
    <row r="112" spans="1:18">
      <c r="A112" s="20">
        <v>99</v>
      </c>
      <c r="B112" s="34">
        <v>43700</v>
      </c>
      <c r="C112" s="20"/>
      <c r="D112" s="19" t="s">
        <v>138</v>
      </c>
      <c r="E112" s="42">
        <v>1</v>
      </c>
      <c r="F112" s="19" t="s">
        <v>38</v>
      </c>
      <c r="G112" s="21">
        <v>0.19236111111111112</v>
      </c>
      <c r="H112" s="19" t="s">
        <v>29</v>
      </c>
      <c r="I112" s="22">
        <v>0.28611111111111115</v>
      </c>
      <c r="J112" s="50">
        <v>180</v>
      </c>
      <c r="K112" s="25" t="s">
        <v>91</v>
      </c>
      <c r="L112" s="18">
        <v>364</v>
      </c>
      <c r="M112" s="45">
        <v>81.206999999999994</v>
      </c>
      <c r="N112" s="44">
        <f t="shared" si="4"/>
        <v>29559.347999999998</v>
      </c>
      <c r="O112" s="55">
        <v>17.742000000000001</v>
      </c>
      <c r="P112" s="44">
        <f t="shared" si="5"/>
        <v>6458.0880000000006</v>
      </c>
      <c r="Q112" s="53">
        <v>0</v>
      </c>
      <c r="R112" s="44">
        <f t="shared" si="6"/>
        <v>0</v>
      </c>
    </row>
    <row r="113" spans="1:18">
      <c r="A113" s="20">
        <v>100</v>
      </c>
      <c r="B113" s="19">
        <v>43702</v>
      </c>
      <c r="C113" s="20"/>
      <c r="D113" s="19" t="s">
        <v>138</v>
      </c>
      <c r="E113" s="42">
        <v>1</v>
      </c>
      <c r="F113" s="19" t="s">
        <v>38</v>
      </c>
      <c r="G113" s="21">
        <v>0.33819444444444446</v>
      </c>
      <c r="H113" s="19" t="s">
        <v>37</v>
      </c>
      <c r="I113" s="22">
        <v>0.36874999999999997</v>
      </c>
      <c r="J113" s="50">
        <v>90</v>
      </c>
      <c r="K113" s="25" t="s">
        <v>91</v>
      </c>
      <c r="L113" s="18">
        <v>364</v>
      </c>
      <c r="M113" s="45">
        <v>17.411000000000001</v>
      </c>
      <c r="N113" s="44">
        <f t="shared" si="4"/>
        <v>6337.6040000000003</v>
      </c>
      <c r="O113" s="55">
        <v>17.742000000000001</v>
      </c>
      <c r="P113" s="44">
        <f t="shared" si="5"/>
        <v>6458.0880000000006</v>
      </c>
      <c r="Q113" s="53">
        <v>0</v>
      </c>
      <c r="R113" s="44">
        <f t="shared" si="6"/>
        <v>0</v>
      </c>
    </row>
    <row r="114" spans="1:18">
      <c r="A114" s="20">
        <v>101</v>
      </c>
      <c r="B114" s="20" t="s">
        <v>166</v>
      </c>
      <c r="C114" s="20"/>
      <c r="D114" s="19" t="s">
        <v>138</v>
      </c>
      <c r="E114" s="42">
        <v>1</v>
      </c>
      <c r="F114" s="19" t="s">
        <v>38</v>
      </c>
      <c r="G114" s="21">
        <v>0.69027777777777777</v>
      </c>
      <c r="H114" s="19" t="s">
        <v>165</v>
      </c>
      <c r="I114" s="22">
        <v>0.76458333333333339</v>
      </c>
      <c r="J114" s="50">
        <v>90</v>
      </c>
      <c r="K114" s="25" t="s">
        <v>91</v>
      </c>
      <c r="L114" s="18">
        <v>364</v>
      </c>
      <c r="M114" s="45">
        <f>67.099-9.358</f>
        <v>57.741</v>
      </c>
      <c r="N114" s="44">
        <f t="shared" si="4"/>
        <v>21017.723999999998</v>
      </c>
      <c r="O114" s="55">
        <v>17.742000000000001</v>
      </c>
      <c r="P114" s="44">
        <f t="shared" si="5"/>
        <v>6458.0880000000006</v>
      </c>
      <c r="Q114" s="53">
        <v>0</v>
      </c>
      <c r="R114" s="44">
        <f t="shared" si="6"/>
        <v>0</v>
      </c>
    </row>
    <row r="115" spans="1:18">
      <c r="A115" s="20">
        <v>102</v>
      </c>
      <c r="B115" s="19">
        <v>43706</v>
      </c>
      <c r="C115" s="20"/>
      <c r="D115" s="19" t="s">
        <v>138</v>
      </c>
      <c r="E115" s="42">
        <v>1</v>
      </c>
      <c r="F115" s="19" t="s">
        <v>38</v>
      </c>
      <c r="G115" s="22">
        <v>0.80833333333333324</v>
      </c>
      <c r="H115" s="19" t="s">
        <v>29</v>
      </c>
      <c r="I115" s="21">
        <v>0.90486111111111101</v>
      </c>
      <c r="J115" s="50">
        <v>230</v>
      </c>
      <c r="K115" s="25" t="s">
        <v>91</v>
      </c>
      <c r="L115" s="18">
        <v>364</v>
      </c>
      <c r="M115" s="45">
        <v>81.206999999999994</v>
      </c>
      <c r="N115" s="44">
        <f t="shared" si="4"/>
        <v>29559.347999999998</v>
      </c>
      <c r="O115" s="55">
        <v>17.742000000000001</v>
      </c>
      <c r="P115" s="44">
        <f t="shared" si="5"/>
        <v>6458.0880000000006</v>
      </c>
      <c r="Q115" s="53">
        <v>0</v>
      </c>
      <c r="R115" s="44">
        <f t="shared" si="6"/>
        <v>0</v>
      </c>
    </row>
    <row r="116" spans="1:18">
      <c r="A116" s="20">
        <v>103</v>
      </c>
      <c r="B116" s="20">
        <v>34601</v>
      </c>
      <c r="C116" s="20"/>
      <c r="D116" s="19" t="s">
        <v>142</v>
      </c>
      <c r="E116" s="42">
        <v>1</v>
      </c>
      <c r="F116" s="19" t="s">
        <v>39</v>
      </c>
      <c r="G116" s="22">
        <v>0.16458333333333333</v>
      </c>
      <c r="H116" s="19" t="s">
        <v>98</v>
      </c>
      <c r="I116" s="21">
        <v>0.21527777777777779</v>
      </c>
      <c r="J116" s="50">
        <v>180</v>
      </c>
      <c r="K116" s="25" t="s">
        <v>91</v>
      </c>
      <c r="L116" s="18">
        <v>364</v>
      </c>
      <c r="M116" s="45">
        <v>30.317</v>
      </c>
      <c r="N116" s="44">
        <f t="shared" si="4"/>
        <v>11035.388000000001</v>
      </c>
      <c r="O116" s="52">
        <v>10.663</v>
      </c>
      <c r="P116" s="44">
        <f t="shared" si="5"/>
        <v>3881.3319999999999</v>
      </c>
      <c r="Q116" s="53">
        <v>0</v>
      </c>
      <c r="R116" s="44">
        <f t="shared" si="6"/>
        <v>0</v>
      </c>
    </row>
    <row r="117" spans="1:18">
      <c r="A117" s="20">
        <v>104</v>
      </c>
      <c r="B117" s="20">
        <v>34603</v>
      </c>
      <c r="C117" s="20" t="s">
        <v>22</v>
      </c>
      <c r="D117" s="19" t="s">
        <v>142</v>
      </c>
      <c r="E117" s="42">
        <v>1</v>
      </c>
      <c r="F117" s="19" t="s">
        <v>77</v>
      </c>
      <c r="G117" s="22">
        <v>0.20138888888888887</v>
      </c>
      <c r="H117" s="19" t="s">
        <v>98</v>
      </c>
      <c r="I117" s="21">
        <v>0.30902777777777779</v>
      </c>
      <c r="J117" s="50">
        <v>130</v>
      </c>
      <c r="K117" s="25" t="s">
        <v>91</v>
      </c>
      <c r="L117" s="18">
        <v>364</v>
      </c>
      <c r="M117" s="45">
        <v>85.465999999999994</v>
      </c>
      <c r="N117" s="44">
        <f t="shared" si="4"/>
        <v>31109.623999999996</v>
      </c>
      <c r="O117" s="52">
        <v>10.663</v>
      </c>
      <c r="P117" s="44">
        <f t="shared" si="5"/>
        <v>3881.3319999999999</v>
      </c>
      <c r="Q117" s="53">
        <v>0</v>
      </c>
      <c r="R117" s="44">
        <f t="shared" si="6"/>
        <v>0</v>
      </c>
    </row>
    <row r="118" spans="1:18">
      <c r="A118" s="20">
        <v>105</v>
      </c>
      <c r="B118" s="20">
        <v>34605</v>
      </c>
      <c r="C118" s="20" t="s">
        <v>23</v>
      </c>
      <c r="D118" s="19" t="s">
        <v>142</v>
      </c>
      <c r="E118" s="42">
        <v>1</v>
      </c>
      <c r="F118" s="19" t="s">
        <v>28</v>
      </c>
      <c r="G118" s="21">
        <v>0.27777777777777779</v>
      </c>
      <c r="H118" s="19" t="s">
        <v>98</v>
      </c>
      <c r="I118" s="24">
        <v>0.38194444444444442</v>
      </c>
      <c r="J118" s="50">
        <v>90</v>
      </c>
      <c r="K118" s="25" t="s">
        <v>91</v>
      </c>
      <c r="L118" s="18">
        <v>364</v>
      </c>
      <c r="M118" s="45">
        <v>85.465999999999994</v>
      </c>
      <c r="N118" s="44">
        <f t="shared" si="4"/>
        <v>31109.623999999996</v>
      </c>
      <c r="O118" s="52">
        <v>10.663</v>
      </c>
      <c r="P118" s="44">
        <f t="shared" si="5"/>
        <v>3881.3319999999999</v>
      </c>
      <c r="Q118" s="53">
        <v>0</v>
      </c>
      <c r="R118" s="44">
        <f t="shared" si="6"/>
        <v>0</v>
      </c>
    </row>
    <row r="119" spans="1:18">
      <c r="A119" s="20">
        <v>106</v>
      </c>
      <c r="B119" s="20">
        <v>34607</v>
      </c>
      <c r="C119" s="20"/>
      <c r="D119" s="19" t="s">
        <v>142</v>
      </c>
      <c r="E119" s="42">
        <v>1</v>
      </c>
      <c r="F119" s="19" t="s">
        <v>28</v>
      </c>
      <c r="G119" s="21">
        <v>0.36805555555555558</v>
      </c>
      <c r="H119" s="19" t="s">
        <v>98</v>
      </c>
      <c r="I119" s="21">
        <v>0.46875</v>
      </c>
      <c r="J119" s="50">
        <v>90</v>
      </c>
      <c r="K119" s="25" t="s">
        <v>91</v>
      </c>
      <c r="L119" s="18">
        <v>364</v>
      </c>
      <c r="M119" s="45">
        <v>85.465999999999994</v>
      </c>
      <c r="N119" s="44">
        <f t="shared" si="4"/>
        <v>31109.623999999996</v>
      </c>
      <c r="O119" s="52">
        <v>10.663</v>
      </c>
      <c r="P119" s="44">
        <f t="shared" si="5"/>
        <v>3881.3319999999999</v>
      </c>
      <c r="Q119" s="53">
        <v>0</v>
      </c>
      <c r="R119" s="44">
        <f t="shared" si="6"/>
        <v>0</v>
      </c>
    </row>
    <row r="120" spans="1:18">
      <c r="A120" s="20">
        <v>107</v>
      </c>
      <c r="B120" s="20">
        <v>34609</v>
      </c>
      <c r="C120" s="20" t="s">
        <v>79</v>
      </c>
      <c r="D120" s="19" t="s">
        <v>142</v>
      </c>
      <c r="E120" s="42">
        <v>1</v>
      </c>
      <c r="F120" s="19" t="s">
        <v>28</v>
      </c>
      <c r="G120" s="21">
        <v>0.4513888888888889</v>
      </c>
      <c r="H120" s="19" t="s">
        <v>98</v>
      </c>
      <c r="I120" s="21">
        <v>0.55208333333333337</v>
      </c>
      <c r="J120" s="50">
        <v>130</v>
      </c>
      <c r="K120" s="25" t="s">
        <v>91</v>
      </c>
      <c r="L120" s="18">
        <v>364</v>
      </c>
      <c r="M120" s="45">
        <v>85.465999999999994</v>
      </c>
      <c r="N120" s="44">
        <f t="shared" si="4"/>
        <v>31109.623999999996</v>
      </c>
      <c r="O120" s="52">
        <v>10.663</v>
      </c>
      <c r="P120" s="44">
        <f t="shared" si="5"/>
        <v>3881.3319999999999</v>
      </c>
      <c r="Q120" s="53">
        <v>0</v>
      </c>
      <c r="R120" s="44">
        <f t="shared" si="6"/>
        <v>0</v>
      </c>
    </row>
    <row r="121" spans="1:18">
      <c r="A121" s="20">
        <v>108</v>
      </c>
      <c r="B121" s="20">
        <v>34611</v>
      </c>
      <c r="C121" s="20" t="s">
        <v>127</v>
      </c>
      <c r="D121" s="19" t="s">
        <v>142</v>
      </c>
      <c r="E121" s="42">
        <v>1</v>
      </c>
      <c r="F121" s="19" t="s">
        <v>28</v>
      </c>
      <c r="G121" s="21">
        <v>0.57638888888888895</v>
      </c>
      <c r="H121" s="19" t="s">
        <v>98</v>
      </c>
      <c r="I121" s="21">
        <v>0.68402777777777779</v>
      </c>
      <c r="J121" s="50">
        <v>180</v>
      </c>
      <c r="K121" s="25" t="s">
        <v>91</v>
      </c>
      <c r="L121" s="18">
        <v>364</v>
      </c>
      <c r="M121" s="45">
        <v>85.465999999999994</v>
      </c>
      <c r="N121" s="44">
        <f t="shared" si="4"/>
        <v>31109.623999999996</v>
      </c>
      <c r="O121" s="52">
        <v>10.663</v>
      </c>
      <c r="P121" s="44">
        <f t="shared" si="5"/>
        <v>3881.3319999999999</v>
      </c>
      <c r="Q121" s="53">
        <v>0</v>
      </c>
      <c r="R121" s="44">
        <f t="shared" si="6"/>
        <v>0</v>
      </c>
    </row>
    <row r="122" spans="1:18">
      <c r="A122" s="20">
        <v>109</v>
      </c>
      <c r="B122" s="20">
        <v>34613</v>
      </c>
      <c r="C122" s="7" t="s">
        <v>24</v>
      </c>
      <c r="D122" s="19" t="s">
        <v>142</v>
      </c>
      <c r="E122" s="42">
        <v>1</v>
      </c>
      <c r="F122" s="19" t="s">
        <v>77</v>
      </c>
      <c r="G122" s="21">
        <v>0.61805555555555558</v>
      </c>
      <c r="H122" s="19" t="s">
        <v>98</v>
      </c>
      <c r="I122" s="21">
        <v>0.73263888888888884</v>
      </c>
      <c r="J122" s="50">
        <v>130</v>
      </c>
      <c r="K122" s="25" t="s">
        <v>91</v>
      </c>
      <c r="L122" s="18">
        <v>364</v>
      </c>
      <c r="M122" s="45">
        <v>85.465999999999994</v>
      </c>
      <c r="N122" s="44">
        <f t="shared" si="4"/>
        <v>31109.623999999996</v>
      </c>
      <c r="O122" s="52">
        <v>10.663</v>
      </c>
      <c r="P122" s="44">
        <f t="shared" si="5"/>
        <v>3881.3319999999999</v>
      </c>
      <c r="Q122" s="53">
        <v>0</v>
      </c>
      <c r="R122" s="44">
        <f t="shared" si="6"/>
        <v>0</v>
      </c>
    </row>
    <row r="123" spans="1:18">
      <c r="A123" s="20">
        <v>110</v>
      </c>
      <c r="B123" s="20">
        <v>34615</v>
      </c>
      <c r="C123" s="20"/>
      <c r="D123" s="19" t="s">
        <v>142</v>
      </c>
      <c r="E123" s="42">
        <v>1</v>
      </c>
      <c r="F123" s="19" t="s">
        <v>77</v>
      </c>
      <c r="G123" s="21">
        <v>0.70138888888888884</v>
      </c>
      <c r="H123" s="19" t="s">
        <v>98</v>
      </c>
      <c r="I123" s="21">
        <v>0.8125</v>
      </c>
      <c r="J123" s="50">
        <v>180</v>
      </c>
      <c r="K123" s="25" t="s">
        <v>91</v>
      </c>
      <c r="L123" s="18">
        <v>364</v>
      </c>
      <c r="M123" s="45">
        <v>85.465999999999994</v>
      </c>
      <c r="N123" s="44">
        <f t="shared" ref="N123:N154" si="8">L123*M123</f>
        <v>31109.623999999996</v>
      </c>
      <c r="O123" s="52">
        <v>10.663</v>
      </c>
      <c r="P123" s="44">
        <f t="shared" ref="P123:P154" si="9">L123*O123</f>
        <v>3881.3319999999999</v>
      </c>
      <c r="Q123" s="53">
        <v>0</v>
      </c>
      <c r="R123" s="44">
        <f t="shared" ref="R123:R154" si="10">L123*Q123</f>
        <v>0</v>
      </c>
    </row>
    <row r="124" spans="1:18">
      <c r="A124" s="20">
        <v>111</v>
      </c>
      <c r="B124" s="20">
        <v>34617</v>
      </c>
      <c r="C124" s="20" t="s">
        <v>25</v>
      </c>
      <c r="D124" s="19" t="s">
        <v>142</v>
      </c>
      <c r="E124" s="42">
        <v>1</v>
      </c>
      <c r="F124" s="19" t="s">
        <v>28</v>
      </c>
      <c r="G124" s="21">
        <v>0.8027777777777777</v>
      </c>
      <c r="H124" s="19" t="s">
        <v>98</v>
      </c>
      <c r="I124" s="21">
        <v>0.90347222222222223</v>
      </c>
      <c r="J124" s="50">
        <v>180</v>
      </c>
      <c r="K124" s="25" t="s">
        <v>91</v>
      </c>
      <c r="L124" s="18">
        <v>364</v>
      </c>
      <c r="M124" s="45">
        <v>85.465999999999994</v>
      </c>
      <c r="N124" s="44">
        <f t="shared" si="8"/>
        <v>31109.623999999996</v>
      </c>
      <c r="O124" s="52">
        <v>10.663</v>
      </c>
      <c r="P124" s="44">
        <f t="shared" si="9"/>
        <v>3881.3319999999999</v>
      </c>
      <c r="Q124" s="53">
        <v>0</v>
      </c>
      <c r="R124" s="44">
        <f t="shared" si="10"/>
        <v>0</v>
      </c>
    </row>
    <row r="125" spans="1:18">
      <c r="A125" s="20">
        <v>112</v>
      </c>
      <c r="B125" s="20">
        <v>34619</v>
      </c>
      <c r="C125" s="20"/>
      <c r="D125" s="19" t="s">
        <v>142</v>
      </c>
      <c r="E125" s="42">
        <v>1</v>
      </c>
      <c r="F125" s="19" t="s">
        <v>28</v>
      </c>
      <c r="G125" s="21">
        <v>0.86805555555555547</v>
      </c>
      <c r="H125" s="19" t="s">
        <v>98</v>
      </c>
      <c r="I125" s="21">
        <v>0.98611111111111116</v>
      </c>
      <c r="J125" s="50">
        <v>130</v>
      </c>
      <c r="K125" s="25" t="s">
        <v>91</v>
      </c>
      <c r="L125" s="18">
        <v>364</v>
      </c>
      <c r="M125" s="45">
        <v>85.465999999999994</v>
      </c>
      <c r="N125" s="44">
        <f t="shared" si="8"/>
        <v>31109.623999999996</v>
      </c>
      <c r="O125" s="52">
        <v>10.663</v>
      </c>
      <c r="P125" s="44">
        <f t="shared" si="9"/>
        <v>3881.3319999999999</v>
      </c>
      <c r="Q125" s="53">
        <v>0</v>
      </c>
      <c r="R125" s="44">
        <f t="shared" si="10"/>
        <v>0</v>
      </c>
    </row>
    <row r="126" spans="1:18">
      <c r="A126" s="20">
        <v>113</v>
      </c>
      <c r="B126" s="20">
        <v>43600</v>
      </c>
      <c r="C126" s="20"/>
      <c r="D126" s="19" t="s">
        <v>142</v>
      </c>
      <c r="E126" s="42">
        <v>1</v>
      </c>
      <c r="F126" s="19" t="s">
        <v>98</v>
      </c>
      <c r="G126" s="21">
        <v>0.14305555555555557</v>
      </c>
      <c r="H126" s="19" t="s">
        <v>28</v>
      </c>
      <c r="I126" s="21">
        <v>0.25347222222222221</v>
      </c>
      <c r="J126" s="50">
        <v>130</v>
      </c>
      <c r="K126" s="25" t="s">
        <v>91</v>
      </c>
      <c r="L126" s="18">
        <v>364</v>
      </c>
      <c r="M126" s="45">
        <v>85.465999999999994</v>
      </c>
      <c r="N126" s="44">
        <f t="shared" si="8"/>
        <v>31109.623999999996</v>
      </c>
      <c r="O126" s="52">
        <v>10.663</v>
      </c>
      <c r="P126" s="44">
        <f t="shared" si="9"/>
        <v>3881.3319999999999</v>
      </c>
      <c r="Q126" s="53">
        <v>0</v>
      </c>
      <c r="R126" s="44">
        <f t="shared" si="10"/>
        <v>0</v>
      </c>
    </row>
    <row r="127" spans="1:18">
      <c r="A127" s="20">
        <v>114</v>
      </c>
      <c r="B127" s="20">
        <v>43602</v>
      </c>
      <c r="C127" s="20" t="s">
        <v>25</v>
      </c>
      <c r="D127" s="19" t="s">
        <v>142</v>
      </c>
      <c r="E127" s="42">
        <v>1</v>
      </c>
      <c r="F127" s="19" t="s">
        <v>98</v>
      </c>
      <c r="G127" s="24">
        <v>0.2673611111111111</v>
      </c>
      <c r="H127" s="19" t="s">
        <v>28</v>
      </c>
      <c r="I127" s="21">
        <v>0.375</v>
      </c>
      <c r="J127" s="50">
        <v>130</v>
      </c>
      <c r="K127" s="25" t="s">
        <v>91</v>
      </c>
      <c r="L127" s="18">
        <v>364</v>
      </c>
      <c r="M127" s="45">
        <v>85.465999999999994</v>
      </c>
      <c r="N127" s="44">
        <f t="shared" si="8"/>
        <v>31109.623999999996</v>
      </c>
      <c r="O127" s="52">
        <v>10.663</v>
      </c>
      <c r="P127" s="44">
        <f t="shared" si="9"/>
        <v>3881.3319999999999</v>
      </c>
      <c r="Q127" s="53">
        <v>0</v>
      </c>
      <c r="R127" s="44">
        <f t="shared" si="10"/>
        <v>0</v>
      </c>
    </row>
    <row r="128" spans="1:18">
      <c r="A128" s="20">
        <v>115</v>
      </c>
      <c r="B128" s="20">
        <v>43604</v>
      </c>
      <c r="C128" s="20" t="s">
        <v>127</v>
      </c>
      <c r="D128" s="19" t="s">
        <v>142</v>
      </c>
      <c r="E128" s="42">
        <v>1</v>
      </c>
      <c r="F128" s="19" t="s">
        <v>98</v>
      </c>
      <c r="G128" s="21">
        <v>0.3611111111111111</v>
      </c>
      <c r="H128" s="19" t="s">
        <v>77</v>
      </c>
      <c r="I128" s="21">
        <v>0.47916666666666669</v>
      </c>
      <c r="J128" s="50">
        <v>130</v>
      </c>
      <c r="K128" s="25" t="s">
        <v>91</v>
      </c>
      <c r="L128" s="18">
        <v>364</v>
      </c>
      <c r="M128" s="45">
        <v>85.465999999999994</v>
      </c>
      <c r="N128" s="44">
        <f t="shared" si="8"/>
        <v>31109.623999999996</v>
      </c>
      <c r="O128" s="52">
        <v>10.663</v>
      </c>
      <c r="P128" s="44">
        <f t="shared" si="9"/>
        <v>3881.3319999999999</v>
      </c>
      <c r="Q128" s="53">
        <v>0</v>
      </c>
      <c r="R128" s="44">
        <f t="shared" si="10"/>
        <v>0</v>
      </c>
    </row>
    <row r="129" spans="1:18">
      <c r="A129" s="20">
        <v>116</v>
      </c>
      <c r="B129" s="20">
        <v>43606</v>
      </c>
      <c r="C129" s="7" t="s">
        <v>24</v>
      </c>
      <c r="D129" s="19" t="s">
        <v>142</v>
      </c>
      <c r="E129" s="42">
        <v>1</v>
      </c>
      <c r="F129" s="19" t="s">
        <v>98</v>
      </c>
      <c r="G129" s="21">
        <v>0.44444444444444442</v>
      </c>
      <c r="H129" s="19" t="s">
        <v>77</v>
      </c>
      <c r="I129" s="21">
        <v>0.54861111111111105</v>
      </c>
      <c r="J129" s="50">
        <v>90</v>
      </c>
      <c r="K129" s="25" t="s">
        <v>91</v>
      </c>
      <c r="L129" s="18">
        <v>364</v>
      </c>
      <c r="M129" s="45">
        <v>85.465999999999994</v>
      </c>
      <c r="N129" s="44">
        <f t="shared" si="8"/>
        <v>31109.623999999996</v>
      </c>
      <c r="O129" s="52">
        <v>10.663</v>
      </c>
      <c r="P129" s="44">
        <f t="shared" si="9"/>
        <v>3881.3319999999999</v>
      </c>
      <c r="Q129" s="53">
        <v>0</v>
      </c>
      <c r="R129" s="44">
        <f t="shared" si="10"/>
        <v>0</v>
      </c>
    </row>
    <row r="130" spans="1:18">
      <c r="A130" s="20">
        <v>117</v>
      </c>
      <c r="B130" s="20">
        <v>43608</v>
      </c>
      <c r="C130" s="23"/>
      <c r="D130" s="19" t="s">
        <v>142</v>
      </c>
      <c r="E130" s="42">
        <v>1</v>
      </c>
      <c r="F130" s="19" t="s">
        <v>98</v>
      </c>
      <c r="G130" s="21">
        <v>0.53125</v>
      </c>
      <c r="H130" s="19" t="s">
        <v>77</v>
      </c>
      <c r="I130" s="21">
        <v>0.64236111111111105</v>
      </c>
      <c r="J130" s="50">
        <v>90</v>
      </c>
      <c r="K130" s="25" t="s">
        <v>91</v>
      </c>
      <c r="L130" s="18">
        <v>364</v>
      </c>
      <c r="M130" s="45">
        <v>85.465999999999994</v>
      </c>
      <c r="N130" s="44">
        <f t="shared" si="8"/>
        <v>31109.623999999996</v>
      </c>
      <c r="O130" s="52">
        <v>10.663</v>
      </c>
      <c r="P130" s="44">
        <f t="shared" si="9"/>
        <v>3881.3319999999999</v>
      </c>
      <c r="Q130" s="53">
        <v>0</v>
      </c>
      <c r="R130" s="44">
        <f t="shared" si="10"/>
        <v>0</v>
      </c>
    </row>
    <row r="131" spans="1:18">
      <c r="A131" s="20">
        <v>118</v>
      </c>
      <c r="B131" s="20">
        <v>43610</v>
      </c>
      <c r="C131" s="20" t="s">
        <v>79</v>
      </c>
      <c r="D131" s="19" t="s">
        <v>142</v>
      </c>
      <c r="E131" s="42">
        <v>1</v>
      </c>
      <c r="F131" s="19" t="s">
        <v>98</v>
      </c>
      <c r="G131" s="21">
        <v>0.60763888888888895</v>
      </c>
      <c r="H131" s="19" t="s">
        <v>77</v>
      </c>
      <c r="I131" s="21">
        <v>0.71527777777777779</v>
      </c>
      <c r="J131" s="50">
        <v>130</v>
      </c>
      <c r="K131" s="25" t="s">
        <v>91</v>
      </c>
      <c r="L131" s="18">
        <v>364</v>
      </c>
      <c r="M131" s="45">
        <v>85.465999999999994</v>
      </c>
      <c r="N131" s="44">
        <f t="shared" si="8"/>
        <v>31109.623999999996</v>
      </c>
      <c r="O131" s="52">
        <v>10.663</v>
      </c>
      <c r="P131" s="44">
        <f t="shared" si="9"/>
        <v>3881.3319999999999</v>
      </c>
      <c r="Q131" s="53">
        <v>0</v>
      </c>
      <c r="R131" s="44">
        <f t="shared" si="10"/>
        <v>0</v>
      </c>
    </row>
    <row r="132" spans="1:18">
      <c r="A132" s="20">
        <v>119</v>
      </c>
      <c r="B132" s="20">
        <v>43612</v>
      </c>
      <c r="C132" s="20" t="s">
        <v>22</v>
      </c>
      <c r="D132" s="19" t="s">
        <v>142</v>
      </c>
      <c r="E132" s="42">
        <v>1</v>
      </c>
      <c r="F132" s="19" t="s">
        <v>98</v>
      </c>
      <c r="G132" s="21">
        <v>0.69097222222222221</v>
      </c>
      <c r="H132" s="19" t="s">
        <v>77</v>
      </c>
      <c r="I132" s="33">
        <v>0.80555555555555547</v>
      </c>
      <c r="J132" s="50">
        <v>180</v>
      </c>
      <c r="K132" s="25" t="s">
        <v>91</v>
      </c>
      <c r="L132" s="18">
        <v>364</v>
      </c>
      <c r="M132" s="45">
        <v>85.465999999999994</v>
      </c>
      <c r="N132" s="44">
        <f t="shared" si="8"/>
        <v>31109.623999999996</v>
      </c>
      <c r="O132" s="52">
        <v>10.663</v>
      </c>
      <c r="P132" s="44">
        <f t="shared" si="9"/>
        <v>3881.3319999999999</v>
      </c>
      <c r="Q132" s="53">
        <v>0</v>
      </c>
      <c r="R132" s="44">
        <f t="shared" si="10"/>
        <v>0</v>
      </c>
    </row>
    <row r="133" spans="1:18">
      <c r="A133" s="20">
        <v>120</v>
      </c>
      <c r="B133" s="20">
        <v>43614</v>
      </c>
      <c r="C133" s="20" t="s">
        <v>23</v>
      </c>
      <c r="D133" s="19" t="s">
        <v>142</v>
      </c>
      <c r="E133" s="42">
        <v>1</v>
      </c>
      <c r="F133" s="19" t="s">
        <v>98</v>
      </c>
      <c r="G133" s="21">
        <v>0.82638888888888884</v>
      </c>
      <c r="H133" s="19" t="s">
        <v>77</v>
      </c>
      <c r="I133" s="21">
        <v>0.94097222222222221</v>
      </c>
      <c r="J133" s="50">
        <v>180</v>
      </c>
      <c r="K133" s="25" t="s">
        <v>91</v>
      </c>
      <c r="L133" s="18">
        <v>364</v>
      </c>
      <c r="M133" s="45">
        <v>85.465999999999994</v>
      </c>
      <c r="N133" s="44">
        <f t="shared" si="8"/>
        <v>31109.623999999996</v>
      </c>
      <c r="O133" s="52">
        <v>10.663</v>
      </c>
      <c r="P133" s="44">
        <f t="shared" si="9"/>
        <v>3881.3319999999999</v>
      </c>
      <c r="Q133" s="53">
        <v>0</v>
      </c>
      <c r="R133" s="44">
        <f t="shared" si="10"/>
        <v>0</v>
      </c>
    </row>
    <row r="134" spans="1:18">
      <c r="A134" s="20">
        <v>121</v>
      </c>
      <c r="B134" s="20">
        <v>43616</v>
      </c>
      <c r="C134" s="20"/>
      <c r="D134" s="19" t="s">
        <v>142</v>
      </c>
      <c r="E134" s="42">
        <v>1</v>
      </c>
      <c r="F134" s="19" t="s">
        <v>98</v>
      </c>
      <c r="G134" s="21">
        <v>0.86111111111111116</v>
      </c>
      <c r="H134" s="19" t="s">
        <v>77</v>
      </c>
      <c r="I134" s="21">
        <v>0.97083333333333333</v>
      </c>
      <c r="J134" s="50">
        <v>130</v>
      </c>
      <c r="K134" s="25" t="s">
        <v>91</v>
      </c>
      <c r="L134" s="18">
        <v>364</v>
      </c>
      <c r="M134" s="45">
        <v>85.465999999999994</v>
      </c>
      <c r="N134" s="44">
        <f t="shared" si="8"/>
        <v>31109.623999999996</v>
      </c>
      <c r="O134" s="52">
        <v>10.663</v>
      </c>
      <c r="P134" s="44">
        <f t="shared" si="9"/>
        <v>3881.3319999999999</v>
      </c>
      <c r="Q134" s="53">
        <v>0</v>
      </c>
      <c r="R134" s="44">
        <f t="shared" si="10"/>
        <v>0</v>
      </c>
    </row>
    <row r="135" spans="1:18">
      <c r="A135" s="20">
        <v>122</v>
      </c>
      <c r="B135" s="20">
        <v>43618</v>
      </c>
      <c r="C135" s="20"/>
      <c r="D135" s="19" t="s">
        <v>142</v>
      </c>
      <c r="E135" s="42">
        <v>1</v>
      </c>
      <c r="F135" s="19" t="s">
        <v>98</v>
      </c>
      <c r="G135" s="21">
        <v>0.94444444444444453</v>
      </c>
      <c r="H135" s="19" t="s">
        <v>39</v>
      </c>
      <c r="I135" s="21">
        <v>0.99861111111111101</v>
      </c>
      <c r="J135" s="50">
        <v>180</v>
      </c>
      <c r="K135" s="25" t="s">
        <v>91</v>
      </c>
      <c r="L135" s="18">
        <v>364</v>
      </c>
      <c r="M135" s="45">
        <v>30.317</v>
      </c>
      <c r="N135" s="44">
        <f t="shared" si="8"/>
        <v>11035.388000000001</v>
      </c>
      <c r="O135" s="52">
        <v>10.663</v>
      </c>
      <c r="P135" s="44">
        <f t="shared" si="9"/>
        <v>3881.3319999999999</v>
      </c>
      <c r="Q135" s="53">
        <v>0</v>
      </c>
      <c r="R135" s="44">
        <f t="shared" si="10"/>
        <v>0</v>
      </c>
    </row>
    <row r="136" spans="1:18" ht="36">
      <c r="A136" s="20">
        <v>123</v>
      </c>
      <c r="B136" s="20" t="s">
        <v>57</v>
      </c>
      <c r="C136" s="20"/>
      <c r="D136" s="19" t="s">
        <v>143</v>
      </c>
      <c r="E136" s="42">
        <v>2</v>
      </c>
      <c r="F136" s="19" t="s">
        <v>41</v>
      </c>
      <c r="G136" s="21">
        <v>0.70833333333333337</v>
      </c>
      <c r="H136" s="19" t="s">
        <v>40</v>
      </c>
      <c r="I136" s="33" t="s">
        <v>140</v>
      </c>
      <c r="J136" s="50">
        <v>115</v>
      </c>
      <c r="K136" s="25" t="s">
        <v>149</v>
      </c>
      <c r="L136" s="18">
        <v>36</v>
      </c>
      <c r="M136" s="45">
        <v>14.198</v>
      </c>
      <c r="N136" s="44">
        <f t="shared" si="8"/>
        <v>511.12800000000004</v>
      </c>
      <c r="O136" s="55">
        <v>15.568</v>
      </c>
      <c r="P136" s="44">
        <f t="shared" si="9"/>
        <v>560.44799999999998</v>
      </c>
      <c r="Q136" s="53">
        <v>0</v>
      </c>
      <c r="R136" s="44">
        <f t="shared" si="10"/>
        <v>0</v>
      </c>
    </row>
    <row r="137" spans="1:18" ht="36">
      <c r="A137" s="20">
        <v>124</v>
      </c>
      <c r="B137" s="20" t="s">
        <v>90</v>
      </c>
      <c r="C137" s="20"/>
      <c r="D137" s="19" t="s">
        <v>143</v>
      </c>
      <c r="E137" s="42">
        <v>2</v>
      </c>
      <c r="F137" s="19" t="s">
        <v>40</v>
      </c>
      <c r="G137" s="33" t="s">
        <v>139</v>
      </c>
      <c r="H137" s="19" t="s">
        <v>41</v>
      </c>
      <c r="I137" s="21" t="s">
        <v>141</v>
      </c>
      <c r="J137" s="51">
        <v>115</v>
      </c>
      <c r="K137" s="25" t="s">
        <v>149</v>
      </c>
      <c r="L137" s="18">
        <v>36</v>
      </c>
      <c r="M137" s="45">
        <v>14.198</v>
      </c>
      <c r="N137" s="44">
        <f t="shared" si="8"/>
        <v>511.12800000000004</v>
      </c>
      <c r="O137" s="55">
        <v>15.568</v>
      </c>
      <c r="P137" s="44">
        <f t="shared" si="9"/>
        <v>560.44799999999998</v>
      </c>
      <c r="Q137" s="53">
        <v>0</v>
      </c>
      <c r="R137" s="44">
        <f t="shared" si="10"/>
        <v>0</v>
      </c>
    </row>
    <row r="138" spans="1:18">
      <c r="A138" s="20">
        <v>125</v>
      </c>
      <c r="B138" s="19">
        <v>30641</v>
      </c>
      <c r="C138" s="20"/>
      <c r="D138" s="19" t="s">
        <v>144</v>
      </c>
      <c r="E138" s="42">
        <v>2</v>
      </c>
      <c r="F138" s="19" t="s">
        <v>107</v>
      </c>
      <c r="G138" s="21">
        <v>0.19513888888888889</v>
      </c>
      <c r="H138" s="19" t="s">
        <v>43</v>
      </c>
      <c r="I138" s="21">
        <v>0.24444444444444446</v>
      </c>
      <c r="J138" s="50">
        <v>140</v>
      </c>
      <c r="K138" s="19" t="s">
        <v>147</v>
      </c>
      <c r="L138" s="18">
        <v>249</v>
      </c>
      <c r="M138" s="45">
        <v>55.898000000000003</v>
      </c>
      <c r="N138" s="44">
        <f t="shared" si="8"/>
        <v>13918.602000000001</v>
      </c>
      <c r="O138" s="53">
        <v>0</v>
      </c>
      <c r="P138" s="44">
        <f t="shared" si="9"/>
        <v>0</v>
      </c>
      <c r="Q138" s="53">
        <v>0</v>
      </c>
      <c r="R138" s="44">
        <f t="shared" si="10"/>
        <v>0</v>
      </c>
    </row>
    <row r="139" spans="1:18">
      <c r="A139" s="20">
        <v>126</v>
      </c>
      <c r="B139" s="19">
        <v>30643</v>
      </c>
      <c r="C139" s="20"/>
      <c r="D139" s="19" t="s">
        <v>144</v>
      </c>
      <c r="E139" s="42">
        <v>2</v>
      </c>
      <c r="F139" s="19" t="s">
        <v>31</v>
      </c>
      <c r="G139" s="33">
        <v>0.19236111111111112</v>
      </c>
      <c r="H139" s="19" t="s">
        <v>58</v>
      </c>
      <c r="I139" s="33">
        <v>0.32847222222222222</v>
      </c>
      <c r="J139" s="50">
        <v>140</v>
      </c>
      <c r="K139" s="25" t="s">
        <v>91</v>
      </c>
      <c r="L139" s="18">
        <v>364</v>
      </c>
      <c r="M139" s="46">
        <v>149.375</v>
      </c>
      <c r="N139" s="44">
        <f t="shared" si="8"/>
        <v>54372.5</v>
      </c>
      <c r="O139" s="53">
        <v>0</v>
      </c>
      <c r="P139" s="44">
        <f t="shared" si="9"/>
        <v>0</v>
      </c>
      <c r="Q139" s="53">
        <v>0</v>
      </c>
      <c r="R139" s="44">
        <f t="shared" si="10"/>
        <v>0</v>
      </c>
    </row>
    <row r="140" spans="1:18">
      <c r="A140" s="20">
        <v>127</v>
      </c>
      <c r="B140" s="19">
        <v>30601</v>
      </c>
      <c r="C140" s="20"/>
      <c r="D140" s="19" t="s">
        <v>144</v>
      </c>
      <c r="E140" s="42">
        <v>2</v>
      </c>
      <c r="F140" s="19" t="s">
        <v>28</v>
      </c>
      <c r="G140" s="33">
        <v>0.17013888888888887</v>
      </c>
      <c r="H140" s="19" t="s">
        <v>43</v>
      </c>
      <c r="I140" s="33">
        <v>0.33055555555555555</v>
      </c>
      <c r="J140" s="50">
        <v>140</v>
      </c>
      <c r="K140" s="19" t="s">
        <v>147</v>
      </c>
      <c r="L140" s="18">
        <v>249</v>
      </c>
      <c r="M140" s="45">
        <v>191.04499999999999</v>
      </c>
      <c r="N140" s="44">
        <f t="shared" si="8"/>
        <v>47570.204999999994</v>
      </c>
      <c r="O140" s="53">
        <v>0</v>
      </c>
      <c r="P140" s="44">
        <f t="shared" si="9"/>
        <v>0</v>
      </c>
      <c r="Q140" s="53">
        <v>0</v>
      </c>
      <c r="R140" s="44">
        <f t="shared" si="10"/>
        <v>0</v>
      </c>
    </row>
    <row r="141" spans="1:18">
      <c r="A141" s="20">
        <v>128</v>
      </c>
      <c r="B141" s="19">
        <v>33151</v>
      </c>
      <c r="C141" s="20" t="s">
        <v>80</v>
      </c>
      <c r="D141" s="19" t="s">
        <v>144</v>
      </c>
      <c r="E141" s="42">
        <v>2</v>
      </c>
      <c r="F141" s="19" t="s">
        <v>28</v>
      </c>
      <c r="G141" s="33">
        <v>0.23819444444444446</v>
      </c>
      <c r="H141" s="19" t="s">
        <v>58</v>
      </c>
      <c r="I141" s="33">
        <v>0.41597222222222219</v>
      </c>
      <c r="J141" s="50">
        <v>140</v>
      </c>
      <c r="K141" s="25" t="s">
        <v>91</v>
      </c>
      <c r="L141" s="18">
        <v>364</v>
      </c>
      <c r="M141" s="46">
        <v>227.11199999999999</v>
      </c>
      <c r="N141" s="44">
        <f t="shared" si="8"/>
        <v>82668.767999999996</v>
      </c>
      <c r="O141" s="53">
        <v>0</v>
      </c>
      <c r="P141" s="44">
        <f t="shared" si="9"/>
        <v>0</v>
      </c>
      <c r="Q141" s="53">
        <v>0</v>
      </c>
      <c r="R141" s="44">
        <f t="shared" si="10"/>
        <v>0</v>
      </c>
    </row>
    <row r="142" spans="1:18">
      <c r="A142" s="20">
        <v>129</v>
      </c>
      <c r="B142" s="19">
        <v>30645</v>
      </c>
      <c r="C142" s="20"/>
      <c r="D142" s="19" t="s">
        <v>144</v>
      </c>
      <c r="E142" s="42">
        <v>2</v>
      </c>
      <c r="F142" s="19" t="s">
        <v>31</v>
      </c>
      <c r="G142" s="33">
        <v>0.3215277777777778</v>
      </c>
      <c r="H142" s="19" t="s">
        <v>43</v>
      </c>
      <c r="I142" s="24" t="s">
        <v>99</v>
      </c>
      <c r="J142" s="50">
        <v>140</v>
      </c>
      <c r="K142" s="25" t="s">
        <v>91</v>
      </c>
      <c r="L142" s="18">
        <v>364</v>
      </c>
      <c r="M142" s="46">
        <v>113.30800000000001</v>
      </c>
      <c r="N142" s="44">
        <f t="shared" si="8"/>
        <v>41244.112000000001</v>
      </c>
      <c r="O142" s="53">
        <v>0</v>
      </c>
      <c r="P142" s="44">
        <f t="shared" si="9"/>
        <v>0</v>
      </c>
      <c r="Q142" s="53">
        <v>0</v>
      </c>
      <c r="R142" s="44">
        <f t="shared" si="10"/>
        <v>0</v>
      </c>
    </row>
    <row r="143" spans="1:18" ht="24">
      <c r="A143" s="20">
        <v>130</v>
      </c>
      <c r="B143" s="19">
        <v>33153</v>
      </c>
      <c r="C143" s="20" t="s">
        <v>74</v>
      </c>
      <c r="D143" s="19" t="s">
        <v>144</v>
      </c>
      <c r="E143" s="42">
        <v>2</v>
      </c>
      <c r="F143" s="19" t="s">
        <v>28</v>
      </c>
      <c r="G143" s="33">
        <v>0.32500000000000001</v>
      </c>
      <c r="H143" s="19" t="s">
        <v>58</v>
      </c>
      <c r="I143" s="33" t="s">
        <v>100</v>
      </c>
      <c r="J143" s="50">
        <v>140</v>
      </c>
      <c r="K143" s="25" t="s">
        <v>91</v>
      </c>
      <c r="L143" s="18">
        <v>364</v>
      </c>
      <c r="M143" s="46">
        <v>227.11199999999999</v>
      </c>
      <c r="N143" s="44">
        <f t="shared" si="8"/>
        <v>82668.767999999996</v>
      </c>
      <c r="O143" s="53">
        <v>0</v>
      </c>
      <c r="P143" s="44">
        <f t="shared" si="9"/>
        <v>0</v>
      </c>
      <c r="Q143" s="53">
        <v>0</v>
      </c>
      <c r="R143" s="44">
        <f t="shared" si="10"/>
        <v>0</v>
      </c>
    </row>
    <row r="144" spans="1:18">
      <c r="A144" s="20">
        <v>131</v>
      </c>
      <c r="B144" s="19">
        <v>30647</v>
      </c>
      <c r="C144" s="20"/>
      <c r="D144" s="19" t="s">
        <v>144</v>
      </c>
      <c r="E144" s="42">
        <v>2</v>
      </c>
      <c r="F144" s="19" t="s">
        <v>107</v>
      </c>
      <c r="G144" s="21">
        <v>0.48194444444444445</v>
      </c>
      <c r="H144" s="19" t="s">
        <v>43</v>
      </c>
      <c r="I144" s="21">
        <v>0.52916666666666667</v>
      </c>
      <c r="J144" s="50">
        <v>140</v>
      </c>
      <c r="K144" s="19" t="s">
        <v>147</v>
      </c>
      <c r="L144" s="18">
        <v>249</v>
      </c>
      <c r="M144" s="45">
        <v>55.898000000000003</v>
      </c>
      <c r="N144" s="44">
        <f t="shared" si="8"/>
        <v>13918.602000000001</v>
      </c>
      <c r="O144" s="53">
        <v>0</v>
      </c>
      <c r="P144" s="44">
        <f t="shared" si="9"/>
        <v>0</v>
      </c>
      <c r="Q144" s="53">
        <v>0</v>
      </c>
      <c r="R144" s="44">
        <f t="shared" si="10"/>
        <v>0</v>
      </c>
    </row>
    <row r="145" spans="1:18">
      <c r="A145" s="20">
        <v>132</v>
      </c>
      <c r="B145" s="19">
        <v>30649</v>
      </c>
      <c r="C145" s="20"/>
      <c r="D145" s="19" t="s">
        <v>144</v>
      </c>
      <c r="E145" s="42">
        <v>2</v>
      </c>
      <c r="F145" s="19" t="s">
        <v>42</v>
      </c>
      <c r="G145" s="21">
        <v>0.56597222222222221</v>
      </c>
      <c r="H145" s="19" t="s">
        <v>44</v>
      </c>
      <c r="I145" s="33">
        <v>0.61319444444444449</v>
      </c>
      <c r="J145" s="50">
        <v>140</v>
      </c>
      <c r="K145" s="19" t="s">
        <v>147</v>
      </c>
      <c r="L145" s="18">
        <v>249</v>
      </c>
      <c r="M145" s="45">
        <f>50.648</f>
        <v>50.648000000000003</v>
      </c>
      <c r="N145" s="44">
        <f t="shared" si="8"/>
        <v>12611.352000000001</v>
      </c>
      <c r="O145" s="53">
        <v>0</v>
      </c>
      <c r="P145" s="44">
        <f t="shared" si="9"/>
        <v>0</v>
      </c>
      <c r="Q145" s="53">
        <v>0</v>
      </c>
      <c r="R145" s="44">
        <f t="shared" si="10"/>
        <v>0</v>
      </c>
    </row>
    <row r="146" spans="1:18">
      <c r="A146" s="20">
        <v>133</v>
      </c>
      <c r="B146" s="19">
        <v>30651</v>
      </c>
      <c r="C146" s="20"/>
      <c r="D146" s="19" t="s">
        <v>144</v>
      </c>
      <c r="E146" s="42">
        <v>2</v>
      </c>
      <c r="F146" s="19" t="s">
        <v>107</v>
      </c>
      <c r="G146" s="21">
        <v>0.58888888888888891</v>
      </c>
      <c r="H146" s="19" t="s">
        <v>43</v>
      </c>
      <c r="I146" s="21">
        <v>0.63888888888888895</v>
      </c>
      <c r="J146" s="50">
        <v>140</v>
      </c>
      <c r="K146" s="19" t="s">
        <v>147</v>
      </c>
      <c r="L146" s="18">
        <v>249</v>
      </c>
      <c r="M146" s="45">
        <v>55.898000000000003</v>
      </c>
      <c r="N146" s="44">
        <f t="shared" si="8"/>
        <v>13918.602000000001</v>
      </c>
      <c r="O146" s="53">
        <v>0</v>
      </c>
      <c r="P146" s="44">
        <f t="shared" si="9"/>
        <v>0</v>
      </c>
      <c r="Q146" s="53">
        <v>0</v>
      </c>
      <c r="R146" s="44">
        <f t="shared" si="10"/>
        <v>0</v>
      </c>
    </row>
    <row r="147" spans="1:18">
      <c r="A147" s="20">
        <v>134</v>
      </c>
      <c r="B147" s="19">
        <v>30653</v>
      </c>
      <c r="C147" s="20"/>
      <c r="D147" s="19" t="s">
        <v>144</v>
      </c>
      <c r="E147" s="42">
        <v>2</v>
      </c>
      <c r="F147" s="19" t="s">
        <v>31</v>
      </c>
      <c r="G147" s="33" t="s">
        <v>70</v>
      </c>
      <c r="H147" s="19" t="s">
        <v>58</v>
      </c>
      <c r="I147" s="21">
        <v>0.72013888888888899</v>
      </c>
      <c r="J147" s="50">
        <v>140</v>
      </c>
      <c r="K147" s="25" t="s">
        <v>91</v>
      </c>
      <c r="L147" s="18">
        <v>364</v>
      </c>
      <c r="M147" s="46">
        <v>149.375</v>
      </c>
      <c r="N147" s="44">
        <f t="shared" si="8"/>
        <v>54372.5</v>
      </c>
      <c r="O147" s="53">
        <v>0</v>
      </c>
      <c r="P147" s="44">
        <f t="shared" si="9"/>
        <v>0</v>
      </c>
      <c r="Q147" s="53">
        <v>0</v>
      </c>
      <c r="R147" s="44">
        <f t="shared" si="10"/>
        <v>0</v>
      </c>
    </row>
    <row r="148" spans="1:18">
      <c r="A148" s="20">
        <v>135</v>
      </c>
      <c r="B148" s="19">
        <v>30655</v>
      </c>
      <c r="C148" s="20"/>
      <c r="D148" s="19" t="s">
        <v>144</v>
      </c>
      <c r="E148" s="42">
        <v>2</v>
      </c>
      <c r="F148" s="19" t="s">
        <v>42</v>
      </c>
      <c r="G148" s="21">
        <v>0.6875</v>
      </c>
      <c r="H148" s="19" t="s">
        <v>43</v>
      </c>
      <c r="I148" s="21">
        <v>0.71111111111111114</v>
      </c>
      <c r="J148" s="50">
        <v>140</v>
      </c>
      <c r="K148" s="19" t="s">
        <v>147</v>
      </c>
      <c r="L148" s="18">
        <v>249</v>
      </c>
      <c r="M148" s="46">
        <v>25.117999999999999</v>
      </c>
      <c r="N148" s="44">
        <f t="shared" si="8"/>
        <v>6254.3819999999996</v>
      </c>
      <c r="O148" s="53">
        <v>0</v>
      </c>
      <c r="P148" s="44">
        <f t="shared" si="9"/>
        <v>0</v>
      </c>
      <c r="Q148" s="53">
        <v>0</v>
      </c>
      <c r="R148" s="44">
        <f t="shared" si="10"/>
        <v>0</v>
      </c>
    </row>
    <row r="149" spans="1:18" ht="24">
      <c r="A149" s="20">
        <v>136</v>
      </c>
      <c r="B149" s="20">
        <v>30657</v>
      </c>
      <c r="C149" s="20"/>
      <c r="D149" s="19" t="s">
        <v>144</v>
      </c>
      <c r="E149" s="42">
        <v>2</v>
      </c>
      <c r="F149" s="19" t="s">
        <v>31</v>
      </c>
      <c r="G149" s="21">
        <v>0.66111111111111109</v>
      </c>
      <c r="H149" s="19" t="s">
        <v>44</v>
      </c>
      <c r="I149" s="33" t="s">
        <v>101</v>
      </c>
      <c r="J149" s="50">
        <v>140</v>
      </c>
      <c r="K149" s="25" t="s">
        <v>150</v>
      </c>
      <c r="L149" s="18">
        <v>309</v>
      </c>
      <c r="M149" s="46">
        <v>138.83799999999999</v>
      </c>
      <c r="N149" s="44">
        <f t="shared" si="8"/>
        <v>42900.941999999995</v>
      </c>
      <c r="O149" s="53">
        <v>0</v>
      </c>
      <c r="P149" s="44">
        <f t="shared" si="9"/>
        <v>0</v>
      </c>
      <c r="Q149" s="53">
        <v>0</v>
      </c>
      <c r="R149" s="44">
        <f t="shared" si="10"/>
        <v>0</v>
      </c>
    </row>
    <row r="150" spans="1:18">
      <c r="A150" s="20">
        <v>137</v>
      </c>
      <c r="B150" s="20">
        <v>30659</v>
      </c>
      <c r="C150" s="20"/>
      <c r="D150" s="19" t="s">
        <v>144</v>
      </c>
      <c r="E150" s="42">
        <v>2</v>
      </c>
      <c r="F150" s="19" t="s">
        <v>42</v>
      </c>
      <c r="G150" s="21">
        <v>0.78472222222222221</v>
      </c>
      <c r="H150" s="19" t="s">
        <v>43</v>
      </c>
      <c r="I150" s="21">
        <v>0.80486111111111114</v>
      </c>
      <c r="J150" s="50">
        <v>140</v>
      </c>
      <c r="K150" s="19" t="s">
        <v>147</v>
      </c>
      <c r="L150" s="18">
        <v>249</v>
      </c>
      <c r="M150" s="45">
        <v>25.117999999999999</v>
      </c>
      <c r="N150" s="44">
        <f t="shared" si="8"/>
        <v>6254.3819999999996</v>
      </c>
      <c r="O150" s="53">
        <v>0</v>
      </c>
      <c r="P150" s="44">
        <f t="shared" si="9"/>
        <v>0</v>
      </c>
      <c r="Q150" s="53">
        <v>0</v>
      </c>
      <c r="R150" s="44">
        <f t="shared" si="10"/>
        <v>0</v>
      </c>
    </row>
    <row r="151" spans="1:18">
      <c r="A151" s="20">
        <v>138</v>
      </c>
      <c r="B151" s="19">
        <v>33155</v>
      </c>
      <c r="C151" s="20" t="s">
        <v>81</v>
      </c>
      <c r="D151" s="19" t="s">
        <v>144</v>
      </c>
      <c r="E151" s="42">
        <v>2</v>
      </c>
      <c r="F151" s="19" t="s">
        <v>28</v>
      </c>
      <c r="G151" s="33">
        <v>0.70416666666666661</v>
      </c>
      <c r="H151" s="19" t="s">
        <v>58</v>
      </c>
      <c r="I151" s="33" t="s">
        <v>54</v>
      </c>
      <c r="J151" s="50">
        <v>270</v>
      </c>
      <c r="K151" s="25" t="s">
        <v>91</v>
      </c>
      <c r="L151" s="18">
        <v>364</v>
      </c>
      <c r="M151" s="46">
        <v>227.11199999999999</v>
      </c>
      <c r="N151" s="44">
        <f t="shared" si="8"/>
        <v>82668.767999999996</v>
      </c>
      <c r="O151" s="53">
        <v>0</v>
      </c>
      <c r="P151" s="44">
        <f t="shared" si="9"/>
        <v>0</v>
      </c>
      <c r="Q151" s="53">
        <v>0</v>
      </c>
      <c r="R151" s="44">
        <f t="shared" si="10"/>
        <v>0</v>
      </c>
    </row>
    <row r="152" spans="1:18">
      <c r="A152" s="20">
        <v>139</v>
      </c>
      <c r="B152" s="19">
        <v>30661</v>
      </c>
      <c r="C152" s="20"/>
      <c r="D152" s="19" t="s">
        <v>144</v>
      </c>
      <c r="E152" s="42">
        <v>2</v>
      </c>
      <c r="F152" s="19" t="s">
        <v>124</v>
      </c>
      <c r="G152" s="33">
        <v>0.8305555555555556</v>
      </c>
      <c r="H152" s="19" t="s">
        <v>43</v>
      </c>
      <c r="I152" s="33">
        <v>0.88750000000000007</v>
      </c>
      <c r="J152" s="50">
        <v>140</v>
      </c>
      <c r="K152" s="19" t="s">
        <v>147</v>
      </c>
      <c r="L152" s="18">
        <v>249</v>
      </c>
      <c r="M152" s="46">
        <v>65.918000000000006</v>
      </c>
      <c r="N152" s="44">
        <f t="shared" si="8"/>
        <v>16413.582000000002</v>
      </c>
      <c r="O152" s="53">
        <v>0</v>
      </c>
      <c r="P152" s="44">
        <f t="shared" si="9"/>
        <v>0</v>
      </c>
      <c r="Q152" s="53">
        <v>0</v>
      </c>
      <c r="R152" s="44">
        <f t="shared" si="10"/>
        <v>0</v>
      </c>
    </row>
    <row r="153" spans="1:18">
      <c r="A153" s="20">
        <v>140</v>
      </c>
      <c r="B153" s="19">
        <v>30663</v>
      </c>
      <c r="C153" s="20" t="s">
        <v>128</v>
      </c>
      <c r="D153" s="19" t="s">
        <v>144</v>
      </c>
      <c r="E153" s="42">
        <v>2</v>
      </c>
      <c r="F153" s="19" t="s">
        <v>28</v>
      </c>
      <c r="G153" s="33">
        <v>0.76874999999999993</v>
      </c>
      <c r="H153" s="19" t="s">
        <v>42</v>
      </c>
      <c r="I153" s="33" t="s">
        <v>102</v>
      </c>
      <c r="J153" s="50">
        <v>180</v>
      </c>
      <c r="K153" s="25" t="s">
        <v>91</v>
      </c>
      <c r="L153" s="18">
        <v>364</v>
      </c>
      <c r="M153" s="46">
        <v>165.92699999999999</v>
      </c>
      <c r="N153" s="44">
        <f t="shared" si="8"/>
        <v>60397.428</v>
      </c>
      <c r="O153" s="53">
        <v>0</v>
      </c>
      <c r="P153" s="44">
        <f t="shared" si="9"/>
        <v>0</v>
      </c>
      <c r="Q153" s="53">
        <v>0</v>
      </c>
      <c r="R153" s="44">
        <f t="shared" si="10"/>
        <v>0</v>
      </c>
    </row>
    <row r="154" spans="1:18">
      <c r="A154" s="20">
        <v>141</v>
      </c>
      <c r="B154" s="19">
        <v>30605</v>
      </c>
      <c r="C154" s="20" t="s">
        <v>73</v>
      </c>
      <c r="D154" s="19" t="s">
        <v>144</v>
      </c>
      <c r="E154" s="42">
        <v>2</v>
      </c>
      <c r="F154" s="19" t="s">
        <v>28</v>
      </c>
      <c r="G154" s="33">
        <v>0.8520833333333333</v>
      </c>
      <c r="H154" s="19" t="s">
        <v>42</v>
      </c>
      <c r="I154" s="33" t="s">
        <v>71</v>
      </c>
      <c r="J154" s="50">
        <v>270</v>
      </c>
      <c r="K154" s="25" t="s">
        <v>91</v>
      </c>
      <c r="L154" s="18">
        <v>364</v>
      </c>
      <c r="M154" s="46">
        <v>165.92699999999999</v>
      </c>
      <c r="N154" s="44">
        <f t="shared" si="8"/>
        <v>60397.428</v>
      </c>
      <c r="O154" s="53">
        <v>0</v>
      </c>
      <c r="P154" s="44">
        <f t="shared" si="9"/>
        <v>0</v>
      </c>
      <c r="Q154" s="53">
        <v>0</v>
      </c>
      <c r="R154" s="44">
        <f t="shared" si="10"/>
        <v>0</v>
      </c>
    </row>
    <row r="155" spans="1:18">
      <c r="A155" s="20">
        <v>142</v>
      </c>
      <c r="B155" s="19">
        <v>33429</v>
      </c>
      <c r="C155" s="20" t="s">
        <v>62</v>
      </c>
      <c r="D155" s="19" t="s">
        <v>144</v>
      </c>
      <c r="E155" s="42">
        <v>2</v>
      </c>
      <c r="F155" s="19" t="s">
        <v>28</v>
      </c>
      <c r="G155" s="33">
        <v>0.9375</v>
      </c>
      <c r="H155" s="19" t="s">
        <v>31</v>
      </c>
      <c r="I155" s="33" t="s">
        <v>103</v>
      </c>
      <c r="J155" s="50">
        <v>140</v>
      </c>
      <c r="K155" s="25" t="s">
        <v>91</v>
      </c>
      <c r="L155" s="7">
        <v>364</v>
      </c>
      <c r="M155" s="46">
        <v>77.736999999999995</v>
      </c>
      <c r="N155" s="44">
        <f>L155*M155</f>
        <v>28296.267999999996</v>
      </c>
      <c r="O155" s="53">
        <v>0</v>
      </c>
      <c r="P155" s="44">
        <f t="shared" ref="P155:P182" si="11">L155*O155</f>
        <v>0</v>
      </c>
      <c r="Q155" s="53">
        <v>0</v>
      </c>
      <c r="R155" s="44">
        <f t="shared" ref="R155:R182" si="12">L155*Q155</f>
        <v>0</v>
      </c>
    </row>
    <row r="156" spans="1:18">
      <c r="A156" s="20">
        <v>143</v>
      </c>
      <c r="B156" s="19">
        <v>30665</v>
      </c>
      <c r="C156" s="20"/>
      <c r="D156" s="19" t="s">
        <v>144</v>
      </c>
      <c r="E156" s="42">
        <v>2</v>
      </c>
      <c r="F156" s="19" t="s">
        <v>42</v>
      </c>
      <c r="G156" s="33">
        <v>0.96527777777777779</v>
      </c>
      <c r="H156" s="19" t="s">
        <v>43</v>
      </c>
      <c r="I156" s="33" t="s">
        <v>104</v>
      </c>
      <c r="J156" s="50">
        <v>140</v>
      </c>
      <c r="K156" s="25" t="s">
        <v>91</v>
      </c>
      <c r="L156" s="7">
        <v>364</v>
      </c>
      <c r="M156" s="46">
        <v>25.117999999999999</v>
      </c>
      <c r="N156" s="44">
        <f>L156*M156</f>
        <v>9142.9519999999993</v>
      </c>
      <c r="O156" s="53">
        <v>0</v>
      </c>
      <c r="P156" s="44">
        <f t="shared" si="11"/>
        <v>0</v>
      </c>
      <c r="Q156" s="53">
        <v>0</v>
      </c>
      <c r="R156" s="44">
        <f t="shared" si="12"/>
        <v>0</v>
      </c>
    </row>
    <row r="157" spans="1:18">
      <c r="A157" s="20">
        <v>144</v>
      </c>
      <c r="B157" s="19">
        <v>30606</v>
      </c>
      <c r="C157" s="20" t="s">
        <v>73</v>
      </c>
      <c r="D157" s="19" t="s">
        <v>144</v>
      </c>
      <c r="E157" s="42">
        <v>2</v>
      </c>
      <c r="F157" s="19" t="s">
        <v>42</v>
      </c>
      <c r="G157" s="21">
        <v>0.14930555555555555</v>
      </c>
      <c r="H157" s="19" t="s">
        <v>28</v>
      </c>
      <c r="I157" s="21">
        <v>0.27013888888888887</v>
      </c>
      <c r="J157" s="50">
        <v>270</v>
      </c>
      <c r="K157" s="25" t="s">
        <v>91</v>
      </c>
      <c r="L157" s="7">
        <v>364</v>
      </c>
      <c r="M157" s="45">
        <v>165.92699999999999</v>
      </c>
      <c r="N157" s="44">
        <f t="shared" ref="N157:N182" si="13">L157*M157</f>
        <v>60397.428</v>
      </c>
      <c r="O157" s="53">
        <v>0</v>
      </c>
      <c r="P157" s="44">
        <f t="shared" si="11"/>
        <v>0</v>
      </c>
      <c r="Q157" s="53">
        <v>0</v>
      </c>
      <c r="R157" s="44">
        <f t="shared" si="12"/>
        <v>0</v>
      </c>
    </row>
    <row r="158" spans="1:18">
      <c r="A158" s="20">
        <v>145</v>
      </c>
      <c r="B158" s="19">
        <v>30670</v>
      </c>
      <c r="C158" s="20"/>
      <c r="D158" s="19" t="s">
        <v>144</v>
      </c>
      <c r="E158" s="42">
        <v>2</v>
      </c>
      <c r="F158" s="19" t="s">
        <v>43</v>
      </c>
      <c r="G158" s="33">
        <v>0.20486111111111113</v>
      </c>
      <c r="H158" s="19" t="s">
        <v>31</v>
      </c>
      <c r="I158" s="33">
        <v>0.30555555555555552</v>
      </c>
      <c r="J158" s="50">
        <v>140</v>
      </c>
      <c r="K158" s="25" t="s">
        <v>91</v>
      </c>
      <c r="L158" s="7">
        <v>364</v>
      </c>
      <c r="M158" s="46">
        <v>113.30800000000001</v>
      </c>
      <c r="N158" s="44">
        <f t="shared" si="13"/>
        <v>41244.112000000001</v>
      </c>
      <c r="O158" s="53">
        <v>0</v>
      </c>
      <c r="P158" s="44">
        <f t="shared" si="11"/>
        <v>0</v>
      </c>
      <c r="Q158" s="53">
        <v>0</v>
      </c>
      <c r="R158" s="44">
        <f t="shared" si="12"/>
        <v>0</v>
      </c>
    </row>
    <row r="159" spans="1:18">
      <c r="A159" s="20">
        <v>146</v>
      </c>
      <c r="B159" s="19">
        <v>33156</v>
      </c>
      <c r="C159" s="20" t="s">
        <v>81</v>
      </c>
      <c r="D159" s="19" t="s">
        <v>144</v>
      </c>
      <c r="E159" s="42">
        <v>2</v>
      </c>
      <c r="F159" s="19" t="s">
        <v>58</v>
      </c>
      <c r="G159" s="33">
        <v>0.20833333333333334</v>
      </c>
      <c r="H159" s="19" t="s">
        <v>28</v>
      </c>
      <c r="I159" s="33">
        <v>0.37986111111111115</v>
      </c>
      <c r="J159" s="50">
        <v>270</v>
      </c>
      <c r="K159" s="25" t="s">
        <v>91</v>
      </c>
      <c r="L159" s="7">
        <v>364</v>
      </c>
      <c r="M159" s="45">
        <v>227.11199999999999</v>
      </c>
      <c r="N159" s="44">
        <f t="shared" si="13"/>
        <v>82668.767999999996</v>
      </c>
      <c r="O159" s="53">
        <v>0</v>
      </c>
      <c r="P159" s="44">
        <f t="shared" si="11"/>
        <v>0</v>
      </c>
      <c r="Q159" s="53">
        <v>0</v>
      </c>
      <c r="R159" s="44">
        <f t="shared" si="12"/>
        <v>0</v>
      </c>
    </row>
    <row r="160" spans="1:18">
      <c r="A160" s="20">
        <v>147</v>
      </c>
      <c r="B160" s="19">
        <v>30672</v>
      </c>
      <c r="C160" s="20"/>
      <c r="D160" s="19" t="s">
        <v>144</v>
      </c>
      <c r="E160" s="42">
        <v>2</v>
      </c>
      <c r="F160" s="19" t="s">
        <v>43</v>
      </c>
      <c r="G160" s="21">
        <v>0.27291666666666664</v>
      </c>
      <c r="H160" s="19" t="s">
        <v>42</v>
      </c>
      <c r="I160" s="21">
        <v>0.29583333333333334</v>
      </c>
      <c r="J160" s="50">
        <v>140</v>
      </c>
      <c r="K160" s="19" t="s">
        <v>147</v>
      </c>
      <c r="L160" s="18">
        <v>249</v>
      </c>
      <c r="M160" s="46">
        <v>25.117999999999999</v>
      </c>
      <c r="N160" s="44">
        <f t="shared" si="13"/>
        <v>6254.3819999999996</v>
      </c>
      <c r="O160" s="53">
        <v>0</v>
      </c>
      <c r="P160" s="44">
        <f t="shared" si="11"/>
        <v>0</v>
      </c>
      <c r="Q160" s="53">
        <v>0</v>
      </c>
      <c r="R160" s="44">
        <f t="shared" si="12"/>
        <v>0</v>
      </c>
    </row>
    <row r="161" spans="1:18" ht="24">
      <c r="A161" s="20">
        <v>148</v>
      </c>
      <c r="B161" s="19">
        <v>30674</v>
      </c>
      <c r="C161" s="20"/>
      <c r="D161" s="19" t="s">
        <v>144</v>
      </c>
      <c r="E161" s="42">
        <v>2</v>
      </c>
      <c r="F161" s="19" t="s">
        <v>44</v>
      </c>
      <c r="G161" s="33">
        <v>0.27361111111111108</v>
      </c>
      <c r="H161" s="19" t="s">
        <v>31</v>
      </c>
      <c r="I161" s="33">
        <v>0.3972222222222222</v>
      </c>
      <c r="J161" s="50">
        <v>140</v>
      </c>
      <c r="K161" s="25" t="s">
        <v>151</v>
      </c>
      <c r="L161" s="18">
        <v>309</v>
      </c>
      <c r="M161" s="46">
        <v>138.83799999999999</v>
      </c>
      <c r="N161" s="44">
        <f t="shared" si="13"/>
        <v>42900.941999999995</v>
      </c>
      <c r="O161" s="53">
        <v>0</v>
      </c>
      <c r="P161" s="44">
        <f t="shared" si="11"/>
        <v>0</v>
      </c>
      <c r="Q161" s="53">
        <v>0</v>
      </c>
      <c r="R161" s="44">
        <f t="shared" si="12"/>
        <v>0</v>
      </c>
    </row>
    <row r="162" spans="1:18">
      <c r="A162" s="20">
        <v>149</v>
      </c>
      <c r="B162" s="19">
        <v>30676</v>
      </c>
      <c r="C162" s="20"/>
      <c r="D162" s="19" t="s">
        <v>144</v>
      </c>
      <c r="E162" s="42">
        <v>2</v>
      </c>
      <c r="F162" s="19" t="s">
        <v>43</v>
      </c>
      <c r="G162" s="21">
        <v>0.33819444444444446</v>
      </c>
      <c r="H162" s="19" t="s">
        <v>107</v>
      </c>
      <c r="I162" s="33">
        <v>0.39444444444444443</v>
      </c>
      <c r="J162" s="50">
        <v>140</v>
      </c>
      <c r="K162" s="19" t="s">
        <v>147</v>
      </c>
      <c r="L162" s="18">
        <v>249</v>
      </c>
      <c r="M162" s="46">
        <v>55.898000000000003</v>
      </c>
      <c r="N162" s="44">
        <f t="shared" si="13"/>
        <v>13918.602000000001</v>
      </c>
      <c r="O162" s="53">
        <v>0</v>
      </c>
      <c r="P162" s="44">
        <f t="shared" si="11"/>
        <v>0</v>
      </c>
      <c r="Q162" s="53">
        <v>0</v>
      </c>
      <c r="R162" s="44">
        <f t="shared" si="12"/>
        <v>0</v>
      </c>
    </row>
    <row r="163" spans="1:18">
      <c r="A163" s="20">
        <v>150</v>
      </c>
      <c r="B163" s="19">
        <v>30678</v>
      </c>
      <c r="C163" s="20"/>
      <c r="D163" s="19" t="s">
        <v>144</v>
      </c>
      <c r="E163" s="42">
        <v>2</v>
      </c>
      <c r="F163" s="19" t="s">
        <v>58</v>
      </c>
      <c r="G163" s="33">
        <v>0.37013888888888885</v>
      </c>
      <c r="H163" s="19" t="s">
        <v>31</v>
      </c>
      <c r="I163" s="33">
        <v>0.50416666666666665</v>
      </c>
      <c r="J163" s="50">
        <v>140</v>
      </c>
      <c r="K163" s="25" t="s">
        <v>91</v>
      </c>
      <c r="L163" s="18">
        <v>364</v>
      </c>
      <c r="M163" s="46">
        <v>149.375</v>
      </c>
      <c r="N163" s="44">
        <f t="shared" si="13"/>
        <v>54372.5</v>
      </c>
      <c r="O163" s="53">
        <v>0</v>
      </c>
      <c r="P163" s="44">
        <f t="shared" si="11"/>
        <v>0</v>
      </c>
      <c r="Q163" s="53">
        <v>0</v>
      </c>
      <c r="R163" s="44">
        <f t="shared" si="12"/>
        <v>0</v>
      </c>
    </row>
    <row r="164" spans="1:18">
      <c r="A164" s="20">
        <v>151</v>
      </c>
      <c r="B164" s="19">
        <v>30680</v>
      </c>
      <c r="C164" s="20"/>
      <c r="D164" s="19" t="s">
        <v>144</v>
      </c>
      <c r="E164" s="42">
        <v>2</v>
      </c>
      <c r="F164" s="19" t="s">
        <v>43</v>
      </c>
      <c r="G164" s="21" t="s">
        <v>105</v>
      </c>
      <c r="H164" s="19" t="s">
        <v>42</v>
      </c>
      <c r="I164" s="33">
        <v>0.49861111111111112</v>
      </c>
      <c r="J164" s="50">
        <v>140</v>
      </c>
      <c r="K164" s="25" t="s">
        <v>91</v>
      </c>
      <c r="L164" s="18">
        <v>364</v>
      </c>
      <c r="M164" s="46">
        <v>25.117999999999999</v>
      </c>
      <c r="N164" s="44">
        <f t="shared" si="13"/>
        <v>9142.9519999999993</v>
      </c>
      <c r="O164" s="53">
        <v>0</v>
      </c>
      <c r="P164" s="44">
        <f t="shared" si="11"/>
        <v>0</v>
      </c>
      <c r="Q164" s="53">
        <v>0</v>
      </c>
      <c r="R164" s="44">
        <f t="shared" si="12"/>
        <v>0</v>
      </c>
    </row>
    <row r="165" spans="1:18">
      <c r="A165" s="20">
        <v>152</v>
      </c>
      <c r="B165" s="19">
        <v>30682</v>
      </c>
      <c r="C165" s="20"/>
      <c r="D165" s="19" t="s">
        <v>144</v>
      </c>
      <c r="E165" s="42">
        <v>2</v>
      </c>
      <c r="F165" s="19" t="s">
        <v>43</v>
      </c>
      <c r="G165" s="21">
        <v>0.53541666666666665</v>
      </c>
      <c r="H165" s="19" t="s">
        <v>107</v>
      </c>
      <c r="I165" s="21">
        <v>0.58263888888888882</v>
      </c>
      <c r="J165" s="50">
        <v>140</v>
      </c>
      <c r="K165" s="19" t="s">
        <v>147</v>
      </c>
      <c r="L165" s="18">
        <v>249</v>
      </c>
      <c r="M165" s="46">
        <v>55.898000000000003</v>
      </c>
      <c r="N165" s="44">
        <f t="shared" si="13"/>
        <v>13918.602000000001</v>
      </c>
      <c r="O165" s="53">
        <v>0</v>
      </c>
      <c r="P165" s="44">
        <f t="shared" si="11"/>
        <v>0</v>
      </c>
      <c r="Q165" s="53">
        <v>0</v>
      </c>
      <c r="R165" s="44">
        <f t="shared" si="12"/>
        <v>0</v>
      </c>
    </row>
    <row r="166" spans="1:18">
      <c r="A166" s="20">
        <v>153</v>
      </c>
      <c r="B166" s="19">
        <v>30684</v>
      </c>
      <c r="C166" s="20" t="s">
        <v>128</v>
      </c>
      <c r="D166" s="19" t="s">
        <v>144</v>
      </c>
      <c r="E166" s="42">
        <v>2</v>
      </c>
      <c r="F166" s="19" t="s">
        <v>58</v>
      </c>
      <c r="G166" s="33">
        <v>0.54722222222222217</v>
      </c>
      <c r="H166" s="19" t="s">
        <v>28</v>
      </c>
      <c r="I166" s="33">
        <v>0.75277777777777777</v>
      </c>
      <c r="J166" s="50">
        <v>180</v>
      </c>
      <c r="K166" s="25" t="s">
        <v>91</v>
      </c>
      <c r="L166" s="7">
        <v>364</v>
      </c>
      <c r="M166" s="45">
        <v>227.11199999999999</v>
      </c>
      <c r="N166" s="44">
        <f t="shared" si="13"/>
        <v>82668.767999999996</v>
      </c>
      <c r="O166" s="53">
        <v>0</v>
      </c>
      <c r="P166" s="44">
        <f t="shared" si="11"/>
        <v>0</v>
      </c>
      <c r="Q166" s="53">
        <v>0</v>
      </c>
      <c r="R166" s="44">
        <f t="shared" si="12"/>
        <v>0</v>
      </c>
    </row>
    <row r="167" spans="1:18" ht="24">
      <c r="A167" s="20">
        <v>154</v>
      </c>
      <c r="B167" s="19">
        <v>30608</v>
      </c>
      <c r="C167" s="20" t="s">
        <v>74</v>
      </c>
      <c r="D167" s="19" t="s">
        <v>144</v>
      </c>
      <c r="E167" s="42">
        <v>2</v>
      </c>
      <c r="F167" s="19" t="s">
        <v>58</v>
      </c>
      <c r="G167" s="33">
        <v>0.58333333333333337</v>
      </c>
      <c r="H167" s="19" t="s">
        <v>28</v>
      </c>
      <c r="I167" s="33">
        <v>0.76944444444444438</v>
      </c>
      <c r="J167" s="50">
        <v>270</v>
      </c>
      <c r="K167" s="25" t="s">
        <v>91</v>
      </c>
      <c r="L167" s="7">
        <v>364</v>
      </c>
      <c r="M167" s="45">
        <v>227.11199999999999</v>
      </c>
      <c r="N167" s="44">
        <f t="shared" si="13"/>
        <v>82668.767999999996</v>
      </c>
      <c r="O167" s="53">
        <v>0</v>
      </c>
      <c r="P167" s="44">
        <f t="shared" si="11"/>
        <v>0</v>
      </c>
      <c r="Q167" s="53">
        <v>0</v>
      </c>
      <c r="R167" s="44">
        <f t="shared" si="12"/>
        <v>0</v>
      </c>
    </row>
    <row r="168" spans="1:18">
      <c r="A168" s="20">
        <v>155</v>
      </c>
      <c r="B168" s="19">
        <v>30610</v>
      </c>
      <c r="C168" s="20"/>
      <c r="D168" s="19" t="s">
        <v>144</v>
      </c>
      <c r="E168" s="42">
        <v>2</v>
      </c>
      <c r="F168" s="19" t="s">
        <v>44</v>
      </c>
      <c r="G168" s="33">
        <v>0.65138888888888891</v>
      </c>
      <c r="H168" s="19" t="s">
        <v>28</v>
      </c>
      <c r="I168" s="33">
        <v>0.83263888888888893</v>
      </c>
      <c r="J168" s="50">
        <v>140</v>
      </c>
      <c r="K168" s="19" t="s">
        <v>147</v>
      </c>
      <c r="L168" s="18">
        <v>249</v>
      </c>
      <c r="M168" s="45">
        <v>216.57499999999999</v>
      </c>
      <c r="N168" s="44">
        <f t="shared" si="13"/>
        <v>53927.174999999996</v>
      </c>
      <c r="O168" s="53">
        <v>0</v>
      </c>
      <c r="P168" s="44">
        <f t="shared" si="11"/>
        <v>0</v>
      </c>
      <c r="Q168" s="53">
        <v>0</v>
      </c>
      <c r="R168" s="44">
        <f t="shared" si="12"/>
        <v>0</v>
      </c>
    </row>
    <row r="169" spans="1:18">
      <c r="A169" s="20">
        <v>156</v>
      </c>
      <c r="B169" s="19">
        <v>30610</v>
      </c>
      <c r="C169" s="20"/>
      <c r="D169" s="19" t="s">
        <v>144</v>
      </c>
      <c r="E169" s="42">
        <v>2</v>
      </c>
      <c r="F169" s="19" t="s">
        <v>42</v>
      </c>
      <c r="G169" s="33">
        <v>0.69652777777777775</v>
      </c>
      <c r="H169" s="19" t="s">
        <v>28</v>
      </c>
      <c r="I169" s="33">
        <v>0.83263888888888893</v>
      </c>
      <c r="J169" s="50">
        <v>140</v>
      </c>
      <c r="K169" s="19" t="s">
        <v>148</v>
      </c>
      <c r="L169" s="18">
        <v>115</v>
      </c>
      <c r="M169" s="45">
        <v>165.92699999999999</v>
      </c>
      <c r="N169" s="44">
        <f t="shared" si="13"/>
        <v>19081.605</v>
      </c>
      <c r="O169" s="53">
        <v>0</v>
      </c>
      <c r="P169" s="44">
        <f t="shared" si="11"/>
        <v>0</v>
      </c>
      <c r="Q169" s="53">
        <v>0</v>
      </c>
      <c r="R169" s="44">
        <f t="shared" si="12"/>
        <v>0</v>
      </c>
    </row>
    <row r="170" spans="1:18">
      <c r="A170" s="20">
        <v>157</v>
      </c>
      <c r="B170" s="19">
        <v>30686</v>
      </c>
      <c r="C170" s="20"/>
      <c r="D170" s="19" t="s">
        <v>144</v>
      </c>
      <c r="E170" s="42">
        <v>2</v>
      </c>
      <c r="F170" s="19" t="s">
        <v>43</v>
      </c>
      <c r="G170" s="33">
        <v>0.71736111111111101</v>
      </c>
      <c r="H170" s="19" t="s">
        <v>124</v>
      </c>
      <c r="I170" s="33">
        <v>0.77430555555555547</v>
      </c>
      <c r="J170" s="50">
        <v>140</v>
      </c>
      <c r="K170" s="19" t="s">
        <v>147</v>
      </c>
      <c r="L170" s="18">
        <v>249</v>
      </c>
      <c r="M170" s="46">
        <v>65.918000000000006</v>
      </c>
      <c r="N170" s="44">
        <f t="shared" si="13"/>
        <v>16413.582000000002</v>
      </c>
      <c r="O170" s="53">
        <v>0</v>
      </c>
      <c r="P170" s="44">
        <f t="shared" si="11"/>
        <v>0</v>
      </c>
      <c r="Q170" s="53">
        <v>0</v>
      </c>
      <c r="R170" s="44">
        <f t="shared" si="12"/>
        <v>0</v>
      </c>
    </row>
    <row r="171" spans="1:18">
      <c r="A171" s="20">
        <v>158</v>
      </c>
      <c r="B171" s="19">
        <v>30688</v>
      </c>
      <c r="C171" s="20"/>
      <c r="D171" s="19" t="s">
        <v>144</v>
      </c>
      <c r="E171" s="42">
        <v>2</v>
      </c>
      <c r="F171" s="19" t="s">
        <v>43</v>
      </c>
      <c r="G171" s="21">
        <v>0.6479166666666667</v>
      </c>
      <c r="H171" s="19" t="s">
        <v>42</v>
      </c>
      <c r="I171" s="33">
        <v>0.67152777777777783</v>
      </c>
      <c r="J171" s="50">
        <v>140</v>
      </c>
      <c r="K171" s="19" t="s">
        <v>147</v>
      </c>
      <c r="L171" s="18">
        <v>249</v>
      </c>
      <c r="M171" s="46">
        <v>25.117999999999999</v>
      </c>
      <c r="N171" s="44">
        <f t="shared" si="13"/>
        <v>6254.3819999999996</v>
      </c>
      <c r="O171" s="53">
        <v>0</v>
      </c>
      <c r="P171" s="44">
        <f t="shared" si="11"/>
        <v>0</v>
      </c>
      <c r="Q171" s="53">
        <v>0</v>
      </c>
      <c r="R171" s="44">
        <f t="shared" si="12"/>
        <v>0</v>
      </c>
    </row>
    <row r="172" spans="1:18">
      <c r="A172" s="20">
        <v>159</v>
      </c>
      <c r="B172" s="19">
        <v>33158</v>
      </c>
      <c r="C172" s="20" t="s">
        <v>80</v>
      </c>
      <c r="D172" s="19" t="s">
        <v>144</v>
      </c>
      <c r="E172" s="42">
        <v>2</v>
      </c>
      <c r="F172" s="19" t="s">
        <v>58</v>
      </c>
      <c r="G172" s="33">
        <v>0.72569444444444453</v>
      </c>
      <c r="H172" s="19" t="s">
        <v>28</v>
      </c>
      <c r="I172" s="33">
        <v>0.89166666666666661</v>
      </c>
      <c r="J172" s="50">
        <v>180</v>
      </c>
      <c r="K172" s="25" t="s">
        <v>91</v>
      </c>
      <c r="L172" s="23">
        <v>364</v>
      </c>
      <c r="M172" s="45">
        <v>227.11199999999999</v>
      </c>
      <c r="N172" s="44">
        <f t="shared" si="13"/>
        <v>82668.767999999996</v>
      </c>
      <c r="O172" s="53">
        <v>0</v>
      </c>
      <c r="P172" s="44">
        <f t="shared" si="11"/>
        <v>0</v>
      </c>
      <c r="Q172" s="53">
        <v>0</v>
      </c>
      <c r="R172" s="44">
        <f t="shared" si="12"/>
        <v>0</v>
      </c>
    </row>
    <row r="173" spans="1:18">
      <c r="A173" s="20">
        <v>160</v>
      </c>
      <c r="B173" s="19">
        <v>30612</v>
      </c>
      <c r="C173" s="20"/>
      <c r="D173" s="19" t="s">
        <v>144</v>
      </c>
      <c r="E173" s="42">
        <v>2</v>
      </c>
      <c r="F173" s="19" t="s">
        <v>43</v>
      </c>
      <c r="G173" s="33">
        <v>0.81111111111111101</v>
      </c>
      <c r="H173" s="19" t="s">
        <v>28</v>
      </c>
      <c r="I173" s="33">
        <v>0.96388888888888891</v>
      </c>
      <c r="J173" s="50">
        <v>140</v>
      </c>
      <c r="K173" s="19" t="s">
        <v>147</v>
      </c>
      <c r="L173" s="18">
        <v>249</v>
      </c>
      <c r="M173" s="45">
        <v>191.04499999999999</v>
      </c>
      <c r="N173" s="44">
        <f t="shared" si="13"/>
        <v>47570.204999999994</v>
      </c>
      <c r="O173" s="53">
        <v>0</v>
      </c>
      <c r="P173" s="44">
        <f t="shared" si="11"/>
        <v>0</v>
      </c>
      <c r="Q173" s="53">
        <v>0</v>
      </c>
      <c r="R173" s="44">
        <f t="shared" si="12"/>
        <v>0</v>
      </c>
    </row>
    <row r="174" spans="1:18">
      <c r="A174" s="20">
        <v>161</v>
      </c>
      <c r="B174" s="19">
        <v>30690</v>
      </c>
      <c r="C174" s="20"/>
      <c r="D174" s="19" t="s">
        <v>144</v>
      </c>
      <c r="E174" s="42">
        <v>2</v>
      </c>
      <c r="F174" s="19" t="s">
        <v>43</v>
      </c>
      <c r="G174" s="21" t="s">
        <v>106</v>
      </c>
      <c r="H174" s="19" t="s">
        <v>107</v>
      </c>
      <c r="I174" s="33">
        <v>1</v>
      </c>
      <c r="J174" s="50">
        <v>140</v>
      </c>
      <c r="K174" s="19" t="s">
        <v>147</v>
      </c>
      <c r="L174" s="18">
        <v>249</v>
      </c>
      <c r="M174" s="45">
        <v>55.898000000000003</v>
      </c>
      <c r="N174" s="44">
        <f t="shared" si="13"/>
        <v>13918.602000000001</v>
      </c>
      <c r="O174" s="53">
        <v>0</v>
      </c>
      <c r="P174" s="44">
        <f t="shared" si="11"/>
        <v>0</v>
      </c>
      <c r="Q174" s="53">
        <v>0</v>
      </c>
      <c r="R174" s="44">
        <f t="shared" si="12"/>
        <v>0</v>
      </c>
    </row>
    <row r="175" spans="1:18">
      <c r="A175" s="20">
        <v>162</v>
      </c>
      <c r="B175" s="19" t="s">
        <v>129</v>
      </c>
      <c r="C175" s="20"/>
      <c r="D175" s="19" t="s">
        <v>130</v>
      </c>
      <c r="E175" s="42">
        <v>2</v>
      </c>
      <c r="F175" s="19" t="s">
        <v>42</v>
      </c>
      <c r="G175" s="21">
        <v>0.31388888888888888</v>
      </c>
      <c r="H175" s="19" t="s">
        <v>131</v>
      </c>
      <c r="I175" s="33">
        <v>0.33819444444444446</v>
      </c>
      <c r="J175" s="50">
        <v>140</v>
      </c>
      <c r="K175" s="25" t="s">
        <v>91</v>
      </c>
      <c r="L175" s="18">
        <v>364</v>
      </c>
      <c r="M175" s="45">
        <v>27.893999999999998</v>
      </c>
      <c r="N175" s="44">
        <f t="shared" si="13"/>
        <v>10153.415999999999</v>
      </c>
      <c r="O175" s="53">
        <v>0</v>
      </c>
      <c r="P175" s="44">
        <f t="shared" si="11"/>
        <v>0</v>
      </c>
      <c r="Q175" s="53">
        <v>0</v>
      </c>
      <c r="R175" s="44">
        <f t="shared" si="12"/>
        <v>0</v>
      </c>
    </row>
    <row r="176" spans="1:18">
      <c r="A176" s="20">
        <v>163</v>
      </c>
      <c r="B176" s="19" t="s">
        <v>129</v>
      </c>
      <c r="C176" s="20"/>
      <c r="D176" s="19" t="s">
        <v>130</v>
      </c>
      <c r="E176" s="42">
        <v>2</v>
      </c>
      <c r="F176" s="19" t="s">
        <v>42</v>
      </c>
      <c r="G176" s="21">
        <v>0.4368055555555555</v>
      </c>
      <c r="H176" s="19" t="s">
        <v>131</v>
      </c>
      <c r="I176" s="33">
        <v>0.46111111111111108</v>
      </c>
      <c r="J176" s="50">
        <v>140</v>
      </c>
      <c r="K176" s="25" t="s">
        <v>91</v>
      </c>
      <c r="L176" s="23">
        <v>364</v>
      </c>
      <c r="M176" s="45">
        <v>27.893999999999998</v>
      </c>
      <c r="N176" s="44">
        <f t="shared" si="13"/>
        <v>10153.415999999999</v>
      </c>
      <c r="O176" s="53">
        <v>0</v>
      </c>
      <c r="P176" s="44">
        <f t="shared" si="11"/>
        <v>0</v>
      </c>
      <c r="Q176" s="53">
        <v>0</v>
      </c>
      <c r="R176" s="44">
        <f t="shared" si="12"/>
        <v>0</v>
      </c>
    </row>
    <row r="177" spans="1:18">
      <c r="A177" s="20">
        <v>164</v>
      </c>
      <c r="B177" s="19" t="s">
        <v>129</v>
      </c>
      <c r="C177" s="20"/>
      <c r="D177" s="19" t="s">
        <v>130</v>
      </c>
      <c r="E177" s="42">
        <v>2</v>
      </c>
      <c r="F177" s="19" t="s">
        <v>42</v>
      </c>
      <c r="G177" s="21">
        <v>0.6479166666666667</v>
      </c>
      <c r="H177" s="19" t="s">
        <v>131</v>
      </c>
      <c r="I177" s="33">
        <v>0.67222222222222217</v>
      </c>
      <c r="J177" s="50">
        <v>140</v>
      </c>
      <c r="K177" s="25" t="s">
        <v>91</v>
      </c>
      <c r="L177" s="23">
        <v>364</v>
      </c>
      <c r="M177" s="45">
        <v>27.893999999999998</v>
      </c>
      <c r="N177" s="44">
        <f t="shared" si="13"/>
        <v>10153.415999999999</v>
      </c>
      <c r="O177" s="53">
        <v>0</v>
      </c>
      <c r="P177" s="44">
        <f t="shared" si="11"/>
        <v>0</v>
      </c>
      <c r="Q177" s="53">
        <v>0</v>
      </c>
      <c r="R177" s="44">
        <f t="shared" si="12"/>
        <v>0</v>
      </c>
    </row>
    <row r="178" spans="1:18">
      <c r="A178" s="20">
        <v>165</v>
      </c>
      <c r="B178" s="19" t="s">
        <v>129</v>
      </c>
      <c r="C178" s="20"/>
      <c r="D178" s="19" t="s">
        <v>130</v>
      </c>
      <c r="E178" s="42">
        <v>2</v>
      </c>
      <c r="F178" s="19" t="s">
        <v>42</v>
      </c>
      <c r="G178" s="21">
        <v>0.8354166666666667</v>
      </c>
      <c r="H178" s="19" t="s">
        <v>131</v>
      </c>
      <c r="I178" s="33">
        <v>0.85972222222222217</v>
      </c>
      <c r="J178" s="50">
        <v>140</v>
      </c>
      <c r="K178" s="25" t="s">
        <v>91</v>
      </c>
      <c r="L178" s="23">
        <v>364</v>
      </c>
      <c r="M178" s="45">
        <v>27.893999999999998</v>
      </c>
      <c r="N178" s="44">
        <f t="shared" si="13"/>
        <v>10153.415999999999</v>
      </c>
      <c r="O178" s="53">
        <v>0</v>
      </c>
      <c r="P178" s="44">
        <f t="shared" si="11"/>
        <v>0</v>
      </c>
      <c r="Q178" s="53">
        <v>0</v>
      </c>
      <c r="R178" s="44">
        <f t="shared" si="12"/>
        <v>0</v>
      </c>
    </row>
    <row r="179" spans="1:18">
      <c r="A179" s="20">
        <v>166</v>
      </c>
      <c r="B179" s="19" t="s">
        <v>129</v>
      </c>
      <c r="C179" s="20"/>
      <c r="D179" s="19" t="s">
        <v>130</v>
      </c>
      <c r="E179" s="42">
        <v>2</v>
      </c>
      <c r="F179" s="19" t="s">
        <v>131</v>
      </c>
      <c r="G179" s="21">
        <v>0.24166666666666667</v>
      </c>
      <c r="H179" s="19" t="s">
        <v>42</v>
      </c>
      <c r="I179" s="33">
        <v>0.26597222222222222</v>
      </c>
      <c r="J179" s="50">
        <v>140</v>
      </c>
      <c r="K179" s="25" t="s">
        <v>91</v>
      </c>
      <c r="L179" s="23">
        <v>364</v>
      </c>
      <c r="M179" s="45">
        <v>27.893999999999998</v>
      </c>
      <c r="N179" s="44">
        <f t="shared" si="13"/>
        <v>10153.415999999999</v>
      </c>
      <c r="O179" s="53">
        <v>0</v>
      </c>
      <c r="P179" s="44">
        <f t="shared" si="11"/>
        <v>0</v>
      </c>
      <c r="Q179" s="53">
        <v>0</v>
      </c>
      <c r="R179" s="44">
        <f t="shared" si="12"/>
        <v>0</v>
      </c>
    </row>
    <row r="180" spans="1:18">
      <c r="A180" s="20">
        <v>167</v>
      </c>
      <c r="B180" s="19" t="s">
        <v>129</v>
      </c>
      <c r="C180" s="20"/>
      <c r="D180" s="19" t="s">
        <v>130</v>
      </c>
      <c r="E180" s="42">
        <v>2</v>
      </c>
      <c r="F180" s="19" t="s">
        <v>131</v>
      </c>
      <c r="G180" s="21">
        <v>0.40486111111111112</v>
      </c>
      <c r="H180" s="19" t="s">
        <v>42</v>
      </c>
      <c r="I180" s="33">
        <v>0.4291666666666667</v>
      </c>
      <c r="J180" s="50">
        <v>140</v>
      </c>
      <c r="K180" s="25" t="s">
        <v>91</v>
      </c>
      <c r="L180" s="23">
        <v>364</v>
      </c>
      <c r="M180" s="45">
        <v>27.893999999999998</v>
      </c>
      <c r="N180" s="44">
        <f t="shared" si="13"/>
        <v>10153.415999999999</v>
      </c>
      <c r="O180" s="53">
        <v>0</v>
      </c>
      <c r="P180" s="44">
        <f t="shared" si="11"/>
        <v>0</v>
      </c>
      <c r="Q180" s="53">
        <v>0</v>
      </c>
      <c r="R180" s="44">
        <f t="shared" si="12"/>
        <v>0</v>
      </c>
    </row>
    <row r="181" spans="1:18">
      <c r="A181" s="20">
        <v>168</v>
      </c>
      <c r="B181" s="19" t="s">
        <v>129</v>
      </c>
      <c r="C181" s="20"/>
      <c r="D181" s="19" t="s">
        <v>130</v>
      </c>
      <c r="E181" s="42">
        <v>2</v>
      </c>
      <c r="F181" s="19" t="s">
        <v>131</v>
      </c>
      <c r="G181" s="21">
        <v>0.61736111111111114</v>
      </c>
      <c r="H181" s="19" t="s">
        <v>42</v>
      </c>
      <c r="I181" s="33">
        <v>0.64166666666666672</v>
      </c>
      <c r="J181" s="50">
        <v>140</v>
      </c>
      <c r="K181" s="25" t="s">
        <v>91</v>
      </c>
      <c r="L181" s="23">
        <v>364</v>
      </c>
      <c r="M181" s="45">
        <v>27.893999999999998</v>
      </c>
      <c r="N181" s="44">
        <f t="shared" si="13"/>
        <v>10153.415999999999</v>
      </c>
      <c r="O181" s="53">
        <v>0</v>
      </c>
      <c r="P181" s="44">
        <f t="shared" si="11"/>
        <v>0</v>
      </c>
      <c r="Q181" s="53">
        <v>0</v>
      </c>
      <c r="R181" s="44">
        <f t="shared" si="12"/>
        <v>0</v>
      </c>
    </row>
    <row r="182" spans="1:18">
      <c r="A182" s="20">
        <v>169</v>
      </c>
      <c r="B182" s="19" t="s">
        <v>129</v>
      </c>
      <c r="C182" s="20"/>
      <c r="D182" s="19" t="s">
        <v>130</v>
      </c>
      <c r="E182" s="42">
        <v>2</v>
      </c>
      <c r="F182" s="19" t="s">
        <v>131</v>
      </c>
      <c r="G182" s="21">
        <v>0.75624999999999998</v>
      </c>
      <c r="H182" s="19" t="s">
        <v>42</v>
      </c>
      <c r="I182" s="33">
        <v>0.78055555555555556</v>
      </c>
      <c r="J182" s="50">
        <v>140</v>
      </c>
      <c r="K182" s="25" t="s">
        <v>91</v>
      </c>
      <c r="L182" s="23">
        <v>364</v>
      </c>
      <c r="M182" s="45">
        <v>27.893999999999998</v>
      </c>
      <c r="N182" s="44">
        <f t="shared" si="13"/>
        <v>10153.415999999999</v>
      </c>
      <c r="O182" s="53">
        <v>0</v>
      </c>
      <c r="P182" s="44">
        <f t="shared" si="11"/>
        <v>0</v>
      </c>
      <c r="Q182" s="53">
        <v>0</v>
      </c>
      <c r="R182" s="44">
        <f t="shared" si="12"/>
        <v>0</v>
      </c>
    </row>
    <row r="183" spans="1:18">
      <c r="A183" s="26"/>
      <c r="B183" s="27"/>
      <c r="C183" s="26"/>
      <c r="D183" s="26"/>
      <c r="E183" s="26"/>
      <c r="F183" s="7"/>
      <c r="G183" s="7"/>
      <c r="H183" s="7"/>
      <c r="I183" s="7"/>
      <c r="J183" s="7"/>
      <c r="K183" s="87" t="s">
        <v>155</v>
      </c>
      <c r="L183" s="87"/>
      <c r="M183" s="37">
        <f t="shared" ref="M183:R185" ca="1" si="14">M7</f>
        <v>6449.8830000000071</v>
      </c>
      <c r="N183" s="38">
        <f t="shared" ca="1" si="14"/>
        <v>2167827.0800000019</v>
      </c>
      <c r="O183" s="37">
        <f t="shared" ca="1" si="14"/>
        <v>355.1960000000002</v>
      </c>
      <c r="P183" s="38">
        <f t="shared" ca="1" si="14"/>
        <v>129291.34399999994</v>
      </c>
      <c r="Q183" s="37">
        <f t="shared" ca="1" si="14"/>
        <v>0</v>
      </c>
      <c r="R183" s="38">
        <f t="shared" ca="1" si="14"/>
        <v>0</v>
      </c>
    </row>
    <row r="184" spans="1:18">
      <c r="A184" s="26"/>
      <c r="B184" s="27"/>
      <c r="C184" s="26"/>
      <c r="D184" s="26"/>
      <c r="E184" s="26"/>
      <c r="F184" s="7"/>
      <c r="G184" s="7"/>
      <c r="H184" s="7"/>
      <c r="I184" s="7"/>
      <c r="J184" s="7"/>
      <c r="K184" s="87" t="s">
        <v>157</v>
      </c>
      <c r="L184" s="87"/>
      <c r="M184" s="37">
        <f t="shared" ca="1" si="14"/>
        <v>4802.439000000003</v>
      </c>
      <c r="N184" s="38">
        <f t="shared" ca="1" si="14"/>
        <v>1542229.8699999996</v>
      </c>
      <c r="O184" s="37">
        <f t="shared" ca="1" si="14"/>
        <v>31.135999999999999</v>
      </c>
      <c r="P184" s="38">
        <f t="shared" ca="1" si="14"/>
        <v>1120.896</v>
      </c>
      <c r="Q184" s="37">
        <f t="shared" ca="1" si="14"/>
        <v>0</v>
      </c>
      <c r="R184" s="38">
        <f t="shared" ca="1" si="14"/>
        <v>0</v>
      </c>
    </row>
    <row r="185" spans="1:18">
      <c r="A185" s="26"/>
      <c r="B185" s="17"/>
      <c r="C185" s="26"/>
      <c r="D185" s="26"/>
      <c r="E185" s="26"/>
      <c r="F185" s="7"/>
      <c r="G185" s="7"/>
      <c r="H185" s="7"/>
      <c r="I185" s="7"/>
      <c r="J185" s="7"/>
      <c r="K185" s="87" t="s">
        <v>158</v>
      </c>
      <c r="L185" s="87"/>
      <c r="M185" s="37">
        <f t="shared" ca="1" si="14"/>
        <v>1914.7060000000001</v>
      </c>
      <c r="N185" s="38">
        <f t="shared" ca="1" si="14"/>
        <v>696339.86399999994</v>
      </c>
      <c r="O185" s="37">
        <f t="shared" ca="1" si="14"/>
        <v>0</v>
      </c>
      <c r="P185" s="38">
        <f t="shared" ca="1" si="14"/>
        <v>0</v>
      </c>
      <c r="Q185" s="37">
        <f t="shared" ca="1" si="14"/>
        <v>0</v>
      </c>
      <c r="R185" s="38">
        <f t="shared" ca="1" si="14"/>
        <v>0</v>
      </c>
    </row>
    <row r="186" spans="1:18">
      <c r="A186" s="26"/>
      <c r="B186" s="17"/>
      <c r="C186" s="26"/>
      <c r="D186" s="26"/>
      <c r="E186" s="26"/>
      <c r="F186" s="7"/>
      <c r="G186" s="7"/>
      <c r="H186" s="7"/>
      <c r="I186" s="7"/>
      <c r="J186" s="7"/>
      <c r="K186" s="87" t="s">
        <v>156</v>
      </c>
      <c r="L186" s="87"/>
      <c r="M186" s="37">
        <f t="shared" ref="M186:R186" ca="1" si="15">SUM(M183:M185)</f>
        <v>13167.028000000011</v>
      </c>
      <c r="N186" s="38">
        <f t="shared" ca="1" si="15"/>
        <v>4406396.8140000012</v>
      </c>
      <c r="O186" s="37">
        <f t="shared" ca="1" si="15"/>
        <v>386.33200000000022</v>
      </c>
      <c r="P186" s="38">
        <f t="shared" ca="1" si="15"/>
        <v>130412.23999999993</v>
      </c>
      <c r="Q186" s="37">
        <f t="shared" ca="1" si="15"/>
        <v>0</v>
      </c>
      <c r="R186" s="38">
        <f t="shared" ca="1" si="15"/>
        <v>0</v>
      </c>
    </row>
  </sheetData>
  <autoFilter ref="A13:R186"/>
  <mergeCells count="32">
    <mergeCell ref="K186:L186"/>
    <mergeCell ref="M12:N12"/>
    <mergeCell ref="O12:P12"/>
    <mergeCell ref="Q12:R12"/>
    <mergeCell ref="K183:L183"/>
    <mergeCell ref="K184:L184"/>
    <mergeCell ref="K185:L185"/>
    <mergeCell ref="L12:L13"/>
    <mergeCell ref="A12:A13"/>
    <mergeCell ref="B12:B13"/>
    <mergeCell ref="C12:C13"/>
    <mergeCell ref="D12:D13"/>
    <mergeCell ref="E12:E13"/>
    <mergeCell ref="F12:F13"/>
    <mergeCell ref="O5:P5"/>
    <mergeCell ref="Q5:R5"/>
    <mergeCell ref="G7:L7"/>
    <mergeCell ref="G8:L8"/>
    <mergeCell ref="G9:L9"/>
    <mergeCell ref="G10:L10"/>
    <mergeCell ref="G12:G13"/>
    <mergeCell ref="H12:H13"/>
    <mergeCell ref="I12:I13"/>
    <mergeCell ref="J12:J13"/>
    <mergeCell ref="K12:K13"/>
    <mergeCell ref="B2:B3"/>
    <mergeCell ref="E2:N3"/>
    <mergeCell ref="B5:B6"/>
    <mergeCell ref="E5:E6"/>
    <mergeCell ref="F5:F6"/>
    <mergeCell ref="G5:L6"/>
    <mergeCell ref="M5:N5"/>
  </mergeCells>
  <pageMargins left="0.70866141732283472" right="0.70866141732283472" top="0.74803149606299213" bottom="0.74803149606299213" header="0.31496062992125984" footer="0.31496062992125984"/>
  <pageSetup paperSize="8" scale="73" fitToHeight="0" orientation="landscape" verticalDpi="0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nr 1a</vt:lpstr>
      <vt:lpstr>'Załącznik nr 1a'!Tytuły_wydruku</vt:lpstr>
    </vt:vector>
  </TitlesOfParts>
  <Company>PR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PRDM</dc:creator>
  <cp:lastModifiedBy>erys</cp:lastModifiedBy>
  <cp:lastPrinted>2025-12-09T11:31:55Z</cp:lastPrinted>
  <dcterms:created xsi:type="dcterms:W3CDTF">2005-01-05T11:31:31Z</dcterms:created>
  <dcterms:modified xsi:type="dcterms:W3CDTF">2025-12-09T11:31:57Z</dcterms:modified>
</cp:coreProperties>
</file>